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Yvonnebell\Desktop\"/>
    </mc:Choice>
  </mc:AlternateContent>
  <xr:revisionPtr revIDLastSave="0" documentId="8_{0150B06C-5BEA-4622-A98F-1EAF4CBB5616}" xr6:coauthVersionLast="45" xr6:coauthVersionMax="45" xr10:uidLastSave="{00000000-0000-0000-0000-000000000000}"/>
  <bookViews>
    <workbookView xWindow="-120" yWindow="-120" windowWidth="19440" windowHeight="10440" activeTab="3" xr2:uid="{00000000-000D-0000-FFFF-FFFF00000000}"/>
  </bookViews>
  <sheets>
    <sheet name="Summary Sheet" sheetId="1" r:id="rId1"/>
    <sheet name="Items Req. &amp; In Kind Support" sheetId="2" r:id="rId2"/>
    <sheet name="Funding &amp; Cash Donations" sheetId="3" r:id="rId3"/>
    <sheet name="In Kind Support Calculator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5" l="1"/>
  <c r="I6" i="5"/>
  <c r="J6" i="5" s="1"/>
  <c r="L6" i="5"/>
  <c r="M6" i="5" s="1"/>
  <c r="H26" i="5" l="1"/>
  <c r="I26" i="5" s="1"/>
  <c r="H27" i="5"/>
  <c r="I27" i="5" s="1"/>
  <c r="H28" i="5"/>
  <c r="I28" i="5" s="1"/>
  <c r="H29" i="5"/>
  <c r="I29" i="5" s="1"/>
  <c r="H30" i="5"/>
  <c r="I30" i="5" s="1"/>
  <c r="H31" i="5"/>
  <c r="I31" i="5" s="1"/>
  <c r="H32" i="5"/>
  <c r="I32" i="5" s="1"/>
  <c r="H33" i="5"/>
  <c r="I33" i="5" s="1"/>
  <c r="H34" i="5"/>
  <c r="I34" i="5" s="1"/>
  <c r="H35" i="5"/>
  <c r="I35" i="5" s="1"/>
  <c r="H36" i="5"/>
  <c r="I36" i="5" s="1"/>
  <c r="H37" i="5"/>
  <c r="I37" i="5" s="1"/>
  <c r="H38" i="5"/>
  <c r="I38" i="5" s="1"/>
  <c r="H39" i="5"/>
  <c r="I39" i="5" s="1"/>
  <c r="H40" i="5"/>
  <c r="I40" i="5" s="1"/>
  <c r="H41" i="5"/>
  <c r="I41" i="5" s="1"/>
  <c r="H42" i="5"/>
  <c r="I42" i="5" s="1"/>
  <c r="H43" i="5"/>
  <c r="I43" i="5" s="1"/>
  <c r="H44" i="5"/>
  <c r="I44" i="5" s="1"/>
  <c r="H25" i="5"/>
  <c r="L25" i="5" s="1"/>
  <c r="H24" i="5"/>
  <c r="L24" i="5" s="1"/>
  <c r="H23" i="5"/>
  <c r="L23" i="5" s="1"/>
  <c r="H22" i="5"/>
  <c r="L22" i="5" s="1"/>
  <c r="H21" i="5"/>
  <c r="L21" i="5" s="1"/>
  <c r="H20" i="5"/>
  <c r="L20" i="5" s="1"/>
  <c r="H19" i="5"/>
  <c r="L19" i="5" s="1"/>
  <c r="H18" i="5"/>
  <c r="L18" i="5" s="1"/>
  <c r="H17" i="5"/>
  <c r="L17" i="5" s="1"/>
  <c r="H16" i="5"/>
  <c r="L16" i="5" s="1"/>
  <c r="H15" i="5"/>
  <c r="L15" i="5" s="1"/>
  <c r="H14" i="5"/>
  <c r="I14" i="5" s="1"/>
  <c r="H13" i="5"/>
  <c r="L13" i="5" s="1"/>
  <c r="H12" i="5"/>
  <c r="I12" i="5" s="1"/>
  <c r="H11" i="5"/>
  <c r="L11" i="5" s="1"/>
  <c r="H10" i="5"/>
  <c r="I10" i="5" s="1"/>
  <c r="H9" i="5"/>
  <c r="L9" i="5" s="1"/>
  <c r="H8" i="5"/>
  <c r="L8" i="5" s="1"/>
  <c r="H7" i="5"/>
  <c r="L7" i="5" s="1"/>
  <c r="H4" i="5"/>
  <c r="L4" i="5" s="1"/>
  <c r="H3" i="5"/>
  <c r="L3" i="5" s="1"/>
  <c r="H2" i="5"/>
  <c r="L2" i="5" s="1"/>
  <c r="M2" i="5" s="1"/>
  <c r="L37" i="5" l="1"/>
  <c r="M3" i="5"/>
  <c r="M4" i="5" s="1"/>
  <c r="L33" i="5"/>
  <c r="I3" i="5"/>
  <c r="I18" i="5"/>
  <c r="L29" i="5"/>
  <c r="I22" i="5"/>
  <c r="L41" i="5"/>
  <c r="I16" i="5"/>
  <c r="I8" i="5"/>
  <c r="L14" i="5"/>
  <c r="I20" i="5"/>
  <c r="I24" i="5"/>
  <c r="L43" i="5"/>
  <c r="L39" i="5"/>
  <c r="L35" i="5"/>
  <c r="L31" i="5"/>
  <c r="L27" i="5"/>
  <c r="L44" i="5"/>
  <c r="L42" i="5"/>
  <c r="L40" i="5"/>
  <c r="L38" i="5"/>
  <c r="L36" i="5"/>
  <c r="L34" i="5"/>
  <c r="L32" i="5"/>
  <c r="L30" i="5"/>
  <c r="L28" i="5"/>
  <c r="L26" i="5"/>
  <c r="L12" i="5"/>
  <c r="L10" i="5"/>
  <c r="M7" i="5"/>
  <c r="M8" i="5" s="1"/>
  <c r="M9" i="5" s="1"/>
  <c r="I2" i="5"/>
  <c r="J2" i="5" s="1"/>
  <c r="J3" i="5" s="1"/>
  <c r="I4" i="5"/>
  <c r="I7" i="5"/>
  <c r="J7" i="5" s="1"/>
  <c r="J8" i="5" s="1"/>
  <c r="I9" i="5"/>
  <c r="I11" i="5"/>
  <c r="I13" i="5"/>
  <c r="I15" i="5"/>
  <c r="I17" i="5"/>
  <c r="I19" i="5"/>
  <c r="I21" i="5"/>
  <c r="I23" i="5"/>
  <c r="I25" i="5"/>
  <c r="M10" i="5" l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J9" i="5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E4" i="2" s="1"/>
  <c r="J4" i="5"/>
  <c r="B27" i="3" l="1"/>
  <c r="D27" i="3"/>
  <c r="C27" i="3"/>
  <c r="B29" i="2" l="1"/>
  <c r="E15" i="2" l="1"/>
  <c r="B4" i="1" s="1"/>
  <c r="B6" i="1"/>
  <c r="B3" i="1"/>
  <c r="B5" i="1" l="1"/>
  <c r="B7" i="1" s="1"/>
  <c r="B8" i="1" s="1"/>
</calcChain>
</file>

<file path=xl/sharedStrings.xml><?xml version="1.0" encoding="utf-8"?>
<sst xmlns="http://schemas.openxmlformats.org/spreadsheetml/2006/main" count="85" uniqueCount="77">
  <si>
    <t>Percentage of total project value sought from CECF</t>
  </si>
  <si>
    <t>Cost (£)</t>
  </si>
  <si>
    <t>On this tab you can allocate a cost to all items required to carry out your project</t>
  </si>
  <si>
    <t>ITEM(S)</t>
  </si>
  <si>
    <t>COST (£)</t>
  </si>
  <si>
    <t>Itemised Goods</t>
  </si>
  <si>
    <t>VALUE (£)</t>
  </si>
  <si>
    <t xml:space="preserve">TOTAL EXTERNAL FUNDING </t>
  </si>
  <si>
    <t>On this tab you can itemise the funding that is contributing to your project</t>
  </si>
  <si>
    <t>EXTERNAL FUNDING (inc. Cash Donations)</t>
  </si>
  <si>
    <t xml:space="preserve">In Kind Support </t>
  </si>
  <si>
    <t>IN KIND SUPPORT OFFERED</t>
  </si>
  <si>
    <t>TOTAL VALUE OF IN KIND SUPPORT</t>
  </si>
  <si>
    <t xml:space="preserve">Funding &amp; Cash Donations </t>
  </si>
  <si>
    <t xml:space="preserve">CECF funding sought </t>
  </si>
  <si>
    <t xml:space="preserve">Total Project Value      </t>
  </si>
  <si>
    <t>This sheet will populate automatically when you fill in 'items required &amp; In Kind Support' &amp; 'Funding &amp; Cash Donations'</t>
  </si>
  <si>
    <t>Confirmed</t>
  </si>
  <si>
    <t>Pending</t>
  </si>
  <si>
    <t>Date</t>
  </si>
  <si>
    <t>Type of Work</t>
  </si>
  <si>
    <t>Description of the Activity</t>
  </si>
  <si>
    <t>Notes</t>
  </si>
  <si>
    <t>HLF / PFA Rate</t>
  </si>
  <si>
    <t xml:space="preserve">Number of volunteers </t>
  </si>
  <si>
    <t>Total Volunteer Days</t>
  </si>
  <si>
    <t>In-Kind Contribution</t>
  </si>
  <si>
    <t>Running TOTAL In-Kind Contribution</t>
  </si>
  <si>
    <t>Living Wage @ £67.60</t>
  </si>
  <si>
    <t>Running TOTAL Living Wage</t>
  </si>
  <si>
    <t>01.01.01</t>
  </si>
  <si>
    <t>Unskilled volunteer task</t>
  </si>
  <si>
    <t>Weeding  | using tools e.g. loppers spades or rakes | fixing / installing small signs or waymarkers | administration tasks</t>
  </si>
  <si>
    <t>EXAMPLE</t>
  </si>
  <si>
    <t>Skilled volunteer task</t>
  </si>
  <si>
    <t>Operating tools e.g. strimmers or power barrows | operating large machines e.g. digger / tractor | designing signage/leaflets | installing large finger posts or interpretation panels</t>
  </si>
  <si>
    <t>Professional volunteer task</t>
  </si>
  <si>
    <t>Feasibility study | creating graphics and print layouts for leaflets | large community consultation</t>
  </si>
  <si>
    <t>Amount from 'in kind support calculator' (group only)</t>
  </si>
  <si>
    <t>Days (1day=6 hours)</t>
  </si>
  <si>
    <t xml:space="preserve">TOTAL </t>
  </si>
  <si>
    <t>Selection of plants for sensory garden</t>
  </si>
  <si>
    <t>6t compost for raised beds</t>
  </si>
  <si>
    <t>Timber for raised beds</t>
  </si>
  <si>
    <t>Contractor to clear site and remove debris (18m)</t>
  </si>
  <si>
    <t xml:space="preserve">3t gravel for path surface </t>
  </si>
  <si>
    <t>Interpretation board</t>
  </si>
  <si>
    <t xml:space="preserve">Community Fundraising </t>
  </si>
  <si>
    <t>Tesco Funding</t>
  </si>
  <si>
    <t xml:space="preserve">Polytunnel </t>
  </si>
  <si>
    <t>Contractor to lay foundations and install polytunnel</t>
  </si>
  <si>
    <t>Particiaptory Budgeting</t>
  </si>
  <si>
    <t>Unskilled Work</t>
  </si>
  <si>
    <t>02.02.17</t>
  </si>
  <si>
    <t>Skilled Work</t>
  </si>
  <si>
    <t>Design of interp board</t>
  </si>
  <si>
    <t>04.02.17</t>
  </si>
  <si>
    <t>generating 3 quotes for work</t>
  </si>
  <si>
    <t>Admin</t>
  </si>
  <si>
    <t>01.01.17</t>
  </si>
  <si>
    <t>Design of garden</t>
  </si>
  <si>
    <t>group member has design background</t>
  </si>
  <si>
    <t xml:space="preserve">Formal design for new sensory garden </t>
  </si>
  <si>
    <t>Gannochy Trust</t>
  </si>
  <si>
    <t>The in kind support can be calculated on the tab below - when complete this will automatically populate above</t>
  </si>
  <si>
    <t>Drainage works</t>
  </si>
  <si>
    <t>Contractor donating time and materials to address drainage on site</t>
  </si>
  <si>
    <t>Watering cans and other misc. tools</t>
  </si>
  <si>
    <t>01.06.17</t>
  </si>
  <si>
    <t>01.02.2019</t>
  </si>
  <si>
    <t>Weeding Flower Beds</t>
  </si>
  <si>
    <t>Conservation Task on local paths</t>
  </si>
  <si>
    <t xml:space="preserve">Flailing and cutting back of vegitation </t>
  </si>
  <si>
    <t>Horticultural tasks</t>
  </si>
  <si>
    <t>Professional Work</t>
  </si>
  <si>
    <t xml:space="preserve">Legal advice from solicitors </t>
  </si>
  <si>
    <t>Looking over 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</si>
</sst>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dd/mm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8" fontId="0" fillId="3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3" fillId="0" borderId="0" xfId="0" applyFont="1"/>
    <xf numFmtId="0" fontId="1" fillId="4" borderId="1" xfId="0" applyFont="1" applyFill="1" applyBorder="1" applyAlignment="1">
      <alignment horizontal="center" vertical="center"/>
    </xf>
    <xf numFmtId="8" fontId="6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8" fontId="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8" fontId="0" fillId="4" borderId="1" xfId="0" applyNumberForma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8" fontId="6" fillId="4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top"/>
    </xf>
    <xf numFmtId="0" fontId="4" fillId="5" borderId="1" xfId="0" applyFont="1" applyFill="1" applyBorder="1"/>
    <xf numFmtId="8" fontId="4" fillId="5" borderId="1" xfId="0" applyNumberFormat="1" applyFont="1" applyFill="1" applyBorder="1"/>
    <xf numFmtId="0" fontId="5" fillId="0" borderId="0" xfId="0" applyFont="1"/>
    <xf numFmtId="0" fontId="4" fillId="5" borderId="1" xfId="0" applyFont="1" applyFill="1" applyBorder="1" applyAlignment="1">
      <alignment horizontal="right"/>
    </xf>
    <xf numFmtId="8" fontId="6" fillId="5" borderId="1" xfId="0" applyNumberFormat="1" applyFont="1" applyFill="1" applyBorder="1" applyAlignment="1">
      <alignment horizontal="right"/>
    </xf>
    <xf numFmtId="9" fontId="4" fillId="5" borderId="1" xfId="0" applyNumberFormat="1" applyFont="1" applyFill="1" applyBorder="1" applyAlignment="1">
      <alignment horizontal="right"/>
    </xf>
    <xf numFmtId="0" fontId="4" fillId="0" borderId="0" xfId="0" applyFont="1"/>
    <xf numFmtId="8" fontId="4" fillId="0" borderId="0" xfId="0" applyNumberFormat="1" applyFont="1"/>
    <xf numFmtId="8" fontId="5" fillId="5" borderId="1" xfId="0" applyNumberFormat="1" applyFont="1" applyFill="1" applyBorder="1"/>
    <xf numFmtId="8" fontId="4" fillId="5" borderId="1" xfId="0" applyNumberFormat="1" applyFont="1" applyFill="1" applyBorder="1" applyAlignment="1">
      <alignment horizontal="right"/>
    </xf>
    <xf numFmtId="0" fontId="7" fillId="0" borderId="0" xfId="0" applyFont="1"/>
    <xf numFmtId="0" fontId="0" fillId="0" borderId="0" xfId="0" applyNumberFormat="1" applyAlignment="1">
      <alignment vertical="center"/>
    </xf>
    <xf numFmtId="8" fontId="1" fillId="2" borderId="3" xfId="0" applyNumberFormat="1" applyFont="1" applyFill="1" applyBorder="1" applyAlignment="1">
      <alignment horizontal="center" vertical="center"/>
    </xf>
    <xf numFmtId="8" fontId="0" fillId="2" borderId="3" xfId="0" applyNumberFormat="1" applyFill="1" applyBorder="1" applyAlignment="1">
      <alignment horizontal="center" vertical="center"/>
    </xf>
    <xf numFmtId="8" fontId="6" fillId="2" borderId="3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8" fontId="0" fillId="2" borderId="1" xfId="0" applyNumberFormat="1" applyFill="1" applyBorder="1"/>
    <xf numFmtId="164" fontId="0" fillId="2" borderId="1" xfId="0" applyNumberFormat="1" applyFill="1" applyBorder="1"/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6" fontId="0" fillId="7" borderId="2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 wrapText="1"/>
    </xf>
    <xf numFmtId="6" fontId="0" fillId="7" borderId="17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6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6" fontId="0" fillId="0" borderId="2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6" fontId="0" fillId="0" borderId="16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4" fontId="0" fillId="7" borderId="9" xfId="0" applyNumberFormat="1" applyFill="1" applyBorder="1" applyAlignment="1">
      <alignment horizontal="center" vertical="center"/>
    </xf>
    <xf numFmtId="164" fontId="0" fillId="7" borderId="18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7" borderId="2" xfId="0" applyNumberFormat="1" applyFill="1" applyBorder="1" applyAlignment="1">
      <alignment horizontal="center" vertical="center"/>
    </xf>
    <xf numFmtId="165" fontId="0" fillId="7" borderId="17" xfId="0" applyNumberFormat="1" applyFill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64" fontId="0" fillId="7" borderId="17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5" fontId="1" fillId="6" borderId="7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8" fillId="0" borderId="16" xfId="0" applyNumberFormat="1" applyFont="1" applyBorder="1" applyAlignment="1">
      <alignment horizontal="center" vertical="center" wrapText="1"/>
    </xf>
    <xf numFmtId="164" fontId="0" fillId="8" borderId="10" xfId="0" applyNumberForma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164" fontId="0" fillId="7" borderId="12" xfId="0" applyNumberFormat="1" applyFill="1" applyBorder="1" applyAlignment="1">
      <alignment horizontal="center" vertical="center"/>
    </xf>
    <xf numFmtId="164" fontId="0" fillId="7" borderId="13" xfId="0" applyNumberFormat="1" applyFill="1" applyBorder="1" applyAlignment="1">
      <alignment horizontal="center" vertical="center"/>
    </xf>
    <xf numFmtId="164" fontId="0" fillId="7" borderId="14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 wrapText="1"/>
    </xf>
    <xf numFmtId="164" fontId="1" fillId="6" borderId="8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5" fontId="0" fillId="0" borderId="16" xfId="0" applyNumberFormat="1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 textRotation="25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workbookViewId="0">
      <selection activeCell="B15" sqref="B15"/>
    </sheetView>
  </sheetViews>
  <sheetFormatPr defaultRowHeight="15.75" x14ac:dyDescent="0.25"/>
  <cols>
    <col min="1" max="1" width="54" style="28" customWidth="1"/>
    <col min="2" max="2" width="17.5703125" style="29" customWidth="1"/>
    <col min="3" max="16384" width="9.140625" style="24"/>
  </cols>
  <sheetData>
    <row r="1" spans="1:2" ht="21" x14ac:dyDescent="0.35">
      <c r="A1" s="32" t="s">
        <v>16</v>
      </c>
    </row>
    <row r="2" spans="1:2" x14ac:dyDescent="0.25">
      <c r="A2" s="22"/>
      <c r="B2" s="31" t="s">
        <v>1</v>
      </c>
    </row>
    <row r="3" spans="1:2" x14ac:dyDescent="0.25">
      <c r="A3" s="22" t="s">
        <v>5</v>
      </c>
      <c r="B3" s="30">
        <f>'Items Req. &amp; In Kind Support'!B29</f>
        <v>11440</v>
      </c>
    </row>
    <row r="4" spans="1:2" x14ac:dyDescent="0.25">
      <c r="A4" s="22" t="s">
        <v>10</v>
      </c>
      <c r="B4" s="30">
        <f>'Items Req. &amp; In Kind Support'!E15</f>
        <v>2625</v>
      </c>
    </row>
    <row r="5" spans="1:2" x14ac:dyDescent="0.25">
      <c r="A5" s="25" t="s">
        <v>15</v>
      </c>
      <c r="B5" s="26">
        <f>B3+B4</f>
        <v>14065</v>
      </c>
    </row>
    <row r="6" spans="1:2" x14ac:dyDescent="0.25">
      <c r="A6" s="22" t="s">
        <v>13</v>
      </c>
      <c r="B6" s="30">
        <f>'Funding &amp; Cash Donations'!B27</f>
        <v>4780</v>
      </c>
    </row>
    <row r="7" spans="1:2" x14ac:dyDescent="0.25">
      <c r="A7" s="22" t="s">
        <v>14</v>
      </c>
      <c r="B7" s="23">
        <f>B5-B4-B6</f>
        <v>6660</v>
      </c>
    </row>
    <row r="8" spans="1:2" x14ac:dyDescent="0.25">
      <c r="A8" s="22" t="s">
        <v>0</v>
      </c>
      <c r="B8" s="27">
        <f>B7/B5</f>
        <v>0.47351581940988269</v>
      </c>
    </row>
  </sheetData>
  <sheetProtection password="C187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>
      <selection activeCell="D6" sqref="D6"/>
    </sheetView>
  </sheetViews>
  <sheetFormatPr defaultRowHeight="15" x14ac:dyDescent="0.25"/>
  <cols>
    <col min="1" max="1" width="63.85546875" style="14" customWidth="1"/>
    <col min="2" max="2" width="17.42578125" style="14" customWidth="1"/>
    <col min="3" max="3" width="5.7109375" style="14" customWidth="1"/>
    <col min="4" max="4" width="61.140625" style="14" customWidth="1"/>
    <col min="5" max="5" width="16.28515625" style="14" customWidth="1"/>
    <col min="6" max="16384" width="9.140625" style="14"/>
  </cols>
  <sheetData>
    <row r="1" spans="1:5" ht="18.75" x14ac:dyDescent="0.25">
      <c r="A1" s="13" t="s">
        <v>2</v>
      </c>
    </row>
    <row r="3" spans="1:5" x14ac:dyDescent="0.25">
      <c r="A3" s="11" t="s">
        <v>3</v>
      </c>
      <c r="B3" s="15" t="s">
        <v>4</v>
      </c>
      <c r="D3" s="4" t="s">
        <v>11</v>
      </c>
      <c r="E3" s="4" t="s">
        <v>6</v>
      </c>
    </row>
    <row r="4" spans="1:5" x14ac:dyDescent="0.25">
      <c r="A4" s="16" t="s">
        <v>41</v>
      </c>
      <c r="B4" s="17">
        <v>1200</v>
      </c>
      <c r="D4" s="97" t="s">
        <v>38</v>
      </c>
      <c r="E4" s="7">
        <f>'In Kind Support Calculator'!J45</f>
        <v>2125</v>
      </c>
    </row>
    <row r="5" spans="1:5" ht="19.5" customHeight="1" x14ac:dyDescent="0.25">
      <c r="A5" s="16" t="s">
        <v>43</v>
      </c>
      <c r="B5" s="17">
        <v>400</v>
      </c>
      <c r="D5" s="97" t="s">
        <v>66</v>
      </c>
      <c r="E5" s="7">
        <v>500</v>
      </c>
    </row>
    <row r="6" spans="1:5" x14ac:dyDescent="0.25">
      <c r="A6" s="16" t="s">
        <v>42</v>
      </c>
      <c r="B6" s="17">
        <v>360</v>
      </c>
      <c r="D6" s="97"/>
      <c r="E6" s="7"/>
    </row>
    <row r="7" spans="1:5" x14ac:dyDescent="0.25">
      <c r="A7" s="16" t="s">
        <v>44</v>
      </c>
      <c r="B7" s="17">
        <v>1800</v>
      </c>
      <c r="D7" s="97"/>
      <c r="E7" s="7"/>
    </row>
    <row r="8" spans="1:5" x14ac:dyDescent="0.25">
      <c r="A8" s="16" t="s">
        <v>45</v>
      </c>
      <c r="B8" s="17">
        <v>180</v>
      </c>
      <c r="D8" s="97"/>
      <c r="E8" s="7"/>
    </row>
    <row r="9" spans="1:5" x14ac:dyDescent="0.25">
      <c r="A9" s="16" t="s">
        <v>46</v>
      </c>
      <c r="B9" s="17">
        <v>1000</v>
      </c>
      <c r="D9" s="97"/>
      <c r="E9" s="7"/>
    </row>
    <row r="10" spans="1:5" x14ac:dyDescent="0.25">
      <c r="A10" s="16" t="s">
        <v>49</v>
      </c>
      <c r="B10" s="17">
        <v>3000</v>
      </c>
      <c r="D10" s="97"/>
      <c r="E10" s="7"/>
    </row>
    <row r="11" spans="1:5" x14ac:dyDescent="0.25">
      <c r="A11" s="16" t="s">
        <v>50</v>
      </c>
      <c r="B11" s="17">
        <v>2200</v>
      </c>
      <c r="D11" s="97"/>
      <c r="E11" s="7"/>
    </row>
    <row r="12" spans="1:5" x14ac:dyDescent="0.25">
      <c r="A12" s="16" t="s">
        <v>65</v>
      </c>
      <c r="B12" s="17">
        <v>500</v>
      </c>
      <c r="D12" s="97"/>
      <c r="E12" s="7"/>
    </row>
    <row r="13" spans="1:5" x14ac:dyDescent="0.25">
      <c r="A13" s="16" t="s">
        <v>67</v>
      </c>
      <c r="B13" s="17">
        <v>800</v>
      </c>
      <c r="D13" s="97"/>
      <c r="E13" s="7"/>
    </row>
    <row r="14" spans="1:5" x14ac:dyDescent="0.25">
      <c r="A14" s="16"/>
      <c r="B14" s="17"/>
      <c r="D14" s="97"/>
      <c r="E14" s="7"/>
    </row>
    <row r="15" spans="1:5" ht="15.75" x14ac:dyDescent="0.25">
      <c r="A15" s="16"/>
      <c r="B15" s="17"/>
      <c r="D15" s="18" t="s">
        <v>12</v>
      </c>
      <c r="E15" s="12">
        <f>SUM(E4:E14)</f>
        <v>2625</v>
      </c>
    </row>
    <row r="16" spans="1:5" x14ac:dyDescent="0.25">
      <c r="A16" s="16"/>
      <c r="B16" s="17"/>
    </row>
    <row r="17" spans="1:4" x14ac:dyDescent="0.25">
      <c r="A17" s="16"/>
      <c r="B17" s="17"/>
      <c r="D17" s="96" t="s">
        <v>64</v>
      </c>
    </row>
    <row r="18" spans="1:4" x14ac:dyDescent="0.25">
      <c r="A18" s="16"/>
      <c r="B18" s="17"/>
    </row>
    <row r="19" spans="1:4" x14ac:dyDescent="0.25">
      <c r="A19" s="16"/>
      <c r="B19" s="17"/>
    </row>
    <row r="20" spans="1:4" x14ac:dyDescent="0.25">
      <c r="A20" s="16"/>
      <c r="B20" s="17"/>
    </row>
    <row r="21" spans="1:4" x14ac:dyDescent="0.25">
      <c r="A21" s="16"/>
      <c r="B21" s="17"/>
    </row>
    <row r="22" spans="1:4" x14ac:dyDescent="0.25">
      <c r="A22" s="16"/>
      <c r="B22" s="17"/>
    </row>
    <row r="23" spans="1:4" x14ac:dyDescent="0.25">
      <c r="A23" s="16"/>
      <c r="B23" s="17"/>
    </row>
    <row r="24" spans="1:4" x14ac:dyDescent="0.25">
      <c r="A24" s="16"/>
      <c r="B24" s="17"/>
    </row>
    <row r="25" spans="1:4" x14ac:dyDescent="0.25">
      <c r="A25" s="16"/>
      <c r="B25" s="17"/>
      <c r="D25" s="33"/>
    </row>
    <row r="26" spans="1:4" x14ac:dyDescent="0.25">
      <c r="A26" s="16"/>
      <c r="B26" s="17"/>
    </row>
    <row r="27" spans="1:4" x14ac:dyDescent="0.25">
      <c r="A27" s="16"/>
      <c r="B27" s="17"/>
    </row>
    <row r="28" spans="1:4" x14ac:dyDescent="0.25">
      <c r="A28" s="16"/>
      <c r="B28" s="17"/>
    </row>
    <row r="29" spans="1:4" ht="15.75" x14ac:dyDescent="0.25">
      <c r="A29" s="19"/>
      <c r="B29" s="20">
        <f>SUM(B4:B28)</f>
        <v>11440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workbookViewId="0">
      <selection activeCell="H17" sqref="H17"/>
    </sheetView>
  </sheetViews>
  <sheetFormatPr defaultRowHeight="15" x14ac:dyDescent="0.25"/>
  <cols>
    <col min="1" max="1" width="65.28515625" customWidth="1"/>
    <col min="2" max="2" width="20.140625" style="5" customWidth="1"/>
    <col min="3" max="3" width="15.5703125" customWidth="1"/>
    <col min="4" max="4" width="14.5703125" style="93" customWidth="1"/>
  </cols>
  <sheetData>
    <row r="1" spans="1:4" ht="18.75" x14ac:dyDescent="0.3">
      <c r="A1" s="10" t="s">
        <v>8</v>
      </c>
    </row>
    <row r="3" spans="1:4" x14ac:dyDescent="0.25">
      <c r="A3" s="3" t="s">
        <v>9</v>
      </c>
      <c r="B3" s="34" t="s">
        <v>6</v>
      </c>
      <c r="C3" s="38" t="s">
        <v>17</v>
      </c>
      <c r="D3" s="94" t="s">
        <v>18</v>
      </c>
    </row>
    <row r="4" spans="1:4" x14ac:dyDescent="0.25">
      <c r="A4" s="9" t="s">
        <v>47</v>
      </c>
      <c r="B4" s="35">
        <v>750</v>
      </c>
      <c r="C4" s="35">
        <v>500</v>
      </c>
      <c r="D4" s="40"/>
    </row>
    <row r="5" spans="1:4" x14ac:dyDescent="0.25">
      <c r="A5" s="9" t="s">
        <v>48</v>
      </c>
      <c r="B5" s="35">
        <v>1500</v>
      </c>
      <c r="C5" s="35">
        <v>1500</v>
      </c>
      <c r="D5" s="40"/>
    </row>
    <row r="6" spans="1:4" x14ac:dyDescent="0.25">
      <c r="A6" s="9" t="s">
        <v>51</v>
      </c>
      <c r="B6" s="35">
        <v>1330</v>
      </c>
      <c r="C6" s="35">
        <v>1330</v>
      </c>
      <c r="D6" s="40"/>
    </row>
    <row r="7" spans="1:4" x14ac:dyDescent="0.25">
      <c r="A7" s="9" t="s">
        <v>63</v>
      </c>
      <c r="B7" s="35">
        <v>1200</v>
      </c>
      <c r="C7" s="35"/>
      <c r="D7" s="40">
        <v>1200</v>
      </c>
    </row>
    <row r="8" spans="1:4" x14ac:dyDescent="0.25">
      <c r="A8" s="9"/>
      <c r="B8" s="35"/>
      <c r="C8" s="35"/>
      <c r="D8" s="40"/>
    </row>
    <row r="9" spans="1:4" x14ac:dyDescent="0.25">
      <c r="A9" s="9"/>
      <c r="B9" s="35"/>
      <c r="C9" s="35"/>
      <c r="D9" s="40"/>
    </row>
    <row r="10" spans="1:4" x14ac:dyDescent="0.25">
      <c r="A10" s="9"/>
      <c r="B10" s="35"/>
      <c r="C10" s="35"/>
      <c r="D10" s="40"/>
    </row>
    <row r="11" spans="1:4" x14ac:dyDescent="0.25">
      <c r="A11" s="9"/>
      <c r="B11" s="35"/>
      <c r="C11" s="37"/>
      <c r="D11" s="95"/>
    </row>
    <row r="12" spans="1:4" x14ac:dyDescent="0.25">
      <c r="A12" s="9"/>
      <c r="B12" s="35"/>
      <c r="C12" s="37"/>
      <c r="D12" s="95"/>
    </row>
    <row r="13" spans="1:4" x14ac:dyDescent="0.25">
      <c r="A13" s="9"/>
      <c r="B13" s="35"/>
      <c r="C13" s="37"/>
      <c r="D13" s="95"/>
    </row>
    <row r="14" spans="1:4" x14ac:dyDescent="0.25">
      <c r="A14" s="9"/>
      <c r="B14" s="35"/>
      <c r="C14" s="37"/>
      <c r="D14" s="40"/>
    </row>
    <row r="15" spans="1:4" x14ac:dyDescent="0.25">
      <c r="A15" s="9"/>
      <c r="B15" s="35"/>
      <c r="C15" s="37"/>
      <c r="D15" s="40"/>
    </row>
    <row r="16" spans="1:4" x14ac:dyDescent="0.25">
      <c r="A16" s="9"/>
      <c r="B16" s="35"/>
      <c r="C16" s="37"/>
      <c r="D16" s="40"/>
    </row>
    <row r="17" spans="1:4" x14ac:dyDescent="0.25">
      <c r="A17" s="9"/>
      <c r="B17" s="35"/>
      <c r="C17" s="37"/>
      <c r="D17" s="40"/>
    </row>
    <row r="18" spans="1:4" x14ac:dyDescent="0.25">
      <c r="A18" s="9"/>
      <c r="B18" s="35"/>
      <c r="C18" s="37"/>
      <c r="D18" s="40"/>
    </row>
    <row r="19" spans="1:4" x14ac:dyDescent="0.25">
      <c r="A19" s="9"/>
      <c r="B19" s="35"/>
      <c r="C19" s="37"/>
      <c r="D19" s="40"/>
    </row>
    <row r="20" spans="1:4" x14ac:dyDescent="0.25">
      <c r="A20" s="9"/>
      <c r="B20" s="35"/>
      <c r="C20" s="37"/>
      <c r="D20" s="40"/>
    </row>
    <row r="21" spans="1:4" x14ac:dyDescent="0.25">
      <c r="A21" s="9"/>
      <c r="B21" s="35"/>
      <c r="C21" s="37"/>
      <c r="D21" s="40"/>
    </row>
    <row r="22" spans="1:4" x14ac:dyDescent="0.25">
      <c r="A22" s="9"/>
      <c r="B22" s="35"/>
      <c r="C22" s="37"/>
      <c r="D22" s="40"/>
    </row>
    <row r="23" spans="1:4" x14ac:dyDescent="0.25">
      <c r="A23" s="9"/>
      <c r="B23" s="35"/>
      <c r="C23" s="37"/>
      <c r="D23" s="40"/>
    </row>
    <row r="24" spans="1:4" x14ac:dyDescent="0.25">
      <c r="A24" s="9"/>
      <c r="B24" s="35"/>
      <c r="C24" s="37"/>
      <c r="D24" s="40"/>
    </row>
    <row r="25" spans="1:4" x14ac:dyDescent="0.25">
      <c r="A25" s="9"/>
      <c r="B25" s="35"/>
      <c r="C25" s="37"/>
      <c r="D25" s="40"/>
    </row>
    <row r="26" spans="1:4" x14ac:dyDescent="0.25">
      <c r="A26" s="9"/>
      <c r="B26" s="35"/>
      <c r="C26" s="37"/>
      <c r="D26" s="40"/>
    </row>
    <row r="27" spans="1:4" ht="15.75" x14ac:dyDescent="0.25">
      <c r="A27" s="21" t="s">
        <v>7</v>
      </c>
      <c r="B27" s="36">
        <f>SUM(B4:B26)</f>
        <v>4780</v>
      </c>
      <c r="C27" s="39">
        <f>SUM(C4:C26)</f>
        <v>3330</v>
      </c>
      <c r="D27" s="40">
        <f>SUM(D4:D26)</f>
        <v>1200</v>
      </c>
    </row>
    <row r="28" spans="1:4" x14ac:dyDescent="0.25">
      <c r="A28" s="1"/>
      <c r="B28" s="6"/>
    </row>
    <row r="32" spans="1:4" x14ac:dyDescent="0.25">
      <c r="A32" s="2"/>
      <c r="B32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5"/>
  <sheetViews>
    <sheetView tabSelected="1" topLeftCell="A8" workbookViewId="0">
      <selection activeCell="F12" sqref="F12"/>
    </sheetView>
  </sheetViews>
  <sheetFormatPr defaultRowHeight="15" x14ac:dyDescent="0.25"/>
  <cols>
    <col min="1" max="1" width="10" style="41" customWidth="1"/>
    <col min="2" max="2" width="17" style="41" customWidth="1"/>
    <col min="3" max="3" width="32.85546875" style="41" customWidth="1"/>
    <col min="4" max="4" width="28.5703125" style="41" customWidth="1"/>
    <col min="5" max="5" width="11.140625" style="41" customWidth="1"/>
    <col min="6" max="6" width="9.140625" style="41"/>
    <col min="7" max="7" width="12.28515625" style="41" customWidth="1"/>
    <col min="8" max="8" width="11" style="41" customWidth="1"/>
    <col min="9" max="9" width="13.5703125" style="41" customWidth="1"/>
    <col min="10" max="10" width="15.42578125" style="41" customWidth="1"/>
    <col min="11" max="11" width="3.5703125" style="41" bestFit="1" customWidth="1"/>
    <col min="12" max="13" width="9.140625" style="41"/>
    <col min="14" max="14" width="3.5703125" style="41" bestFit="1" customWidth="1"/>
    <col min="15" max="16384" width="9.140625" style="41"/>
  </cols>
  <sheetData>
    <row r="1" spans="1:14" ht="60" x14ac:dyDescent="0.25">
      <c r="A1" s="75" t="s">
        <v>19</v>
      </c>
      <c r="B1" s="76" t="s">
        <v>20</v>
      </c>
      <c r="C1" s="77" t="s">
        <v>21</v>
      </c>
      <c r="D1" s="77" t="s">
        <v>22</v>
      </c>
      <c r="E1" s="88" t="s">
        <v>23</v>
      </c>
      <c r="F1" s="76" t="s">
        <v>39</v>
      </c>
      <c r="G1" s="76" t="s">
        <v>24</v>
      </c>
      <c r="H1" s="76" t="s">
        <v>25</v>
      </c>
      <c r="I1" s="76" t="s">
        <v>26</v>
      </c>
      <c r="J1" s="78" t="s">
        <v>27</v>
      </c>
      <c r="K1" s="42"/>
      <c r="L1" s="81" t="s">
        <v>28</v>
      </c>
      <c r="M1" s="82" t="s">
        <v>29</v>
      </c>
      <c r="N1" s="42"/>
    </row>
    <row r="2" spans="1:14" ht="60" x14ac:dyDescent="0.25">
      <c r="A2" s="69" t="s">
        <v>30</v>
      </c>
      <c r="B2" s="48" t="s">
        <v>31</v>
      </c>
      <c r="C2" s="48" t="s">
        <v>32</v>
      </c>
      <c r="D2" s="48"/>
      <c r="E2" s="87">
        <v>60</v>
      </c>
      <c r="F2" s="47">
        <v>1</v>
      </c>
      <c r="G2" s="48">
        <v>4</v>
      </c>
      <c r="H2" s="48">
        <f>G2*F2</f>
        <v>4</v>
      </c>
      <c r="I2" s="49">
        <f>H2*E2</f>
        <v>240</v>
      </c>
      <c r="J2" s="63">
        <f>I2</f>
        <v>240</v>
      </c>
      <c r="K2" s="98" t="s">
        <v>33</v>
      </c>
      <c r="L2" s="83">
        <f>H2*67.6</f>
        <v>270.39999999999998</v>
      </c>
      <c r="M2" s="84">
        <f>L2</f>
        <v>270.39999999999998</v>
      </c>
      <c r="N2" s="98" t="s">
        <v>33</v>
      </c>
    </row>
    <row r="3" spans="1:14" ht="90" x14ac:dyDescent="0.25">
      <c r="A3" s="69" t="s">
        <v>30</v>
      </c>
      <c r="B3" s="48" t="s">
        <v>34</v>
      </c>
      <c r="C3" s="48" t="s">
        <v>35</v>
      </c>
      <c r="D3" s="48"/>
      <c r="E3" s="72">
        <v>150</v>
      </c>
      <c r="F3" s="47">
        <v>1</v>
      </c>
      <c r="G3" s="48">
        <v>2</v>
      </c>
      <c r="H3" s="48">
        <f t="shared" ref="H3:H25" si="0">G3*F3</f>
        <v>2</v>
      </c>
      <c r="I3" s="49">
        <f t="shared" ref="I3:I25" si="1">H3*E3</f>
        <v>300</v>
      </c>
      <c r="J3" s="63">
        <f>J2+I3</f>
        <v>540</v>
      </c>
      <c r="K3" s="98"/>
      <c r="L3" s="83">
        <f t="shared" ref="L3:L44" si="2">H3*67.6</f>
        <v>135.19999999999999</v>
      </c>
      <c r="M3" s="84">
        <f>M2+L3</f>
        <v>405.59999999999997</v>
      </c>
      <c r="N3" s="98"/>
    </row>
    <row r="4" spans="1:14" ht="45.75" thickBot="1" x14ac:dyDescent="0.3">
      <c r="A4" s="70" t="s">
        <v>30</v>
      </c>
      <c r="B4" s="52" t="s">
        <v>36</v>
      </c>
      <c r="C4" s="52" t="s">
        <v>37</v>
      </c>
      <c r="D4" s="52"/>
      <c r="E4" s="73">
        <v>350</v>
      </c>
      <c r="F4" s="51">
        <v>2</v>
      </c>
      <c r="G4" s="52">
        <v>2</v>
      </c>
      <c r="H4" s="52">
        <f t="shared" si="0"/>
        <v>4</v>
      </c>
      <c r="I4" s="53">
        <f t="shared" si="1"/>
        <v>1400</v>
      </c>
      <c r="J4" s="64">
        <f>J3+I4</f>
        <v>1940</v>
      </c>
      <c r="K4" s="98"/>
      <c r="L4" s="85">
        <f t="shared" si="2"/>
        <v>270.39999999999998</v>
      </c>
      <c r="M4" s="86">
        <f>M3+L4</f>
        <v>676</v>
      </c>
      <c r="N4" s="98"/>
    </row>
    <row r="5" spans="1:14" ht="15.75" thickBot="1" x14ac:dyDescent="0.3">
      <c r="A5" s="71"/>
      <c r="B5" s="44"/>
      <c r="C5" s="43"/>
      <c r="D5" s="43"/>
      <c r="E5" s="74"/>
      <c r="F5" s="43"/>
      <c r="G5" s="54"/>
      <c r="H5" s="54"/>
      <c r="I5" s="55"/>
      <c r="J5" s="65"/>
      <c r="K5" s="42"/>
      <c r="L5" s="68"/>
      <c r="M5" s="42"/>
      <c r="N5" s="42"/>
    </row>
    <row r="6" spans="1:14" ht="30" x14ac:dyDescent="0.25">
      <c r="A6" s="91" t="s">
        <v>69</v>
      </c>
      <c r="B6" s="58" t="s">
        <v>52</v>
      </c>
      <c r="C6" s="61" t="s">
        <v>73</v>
      </c>
      <c r="D6" s="58" t="s">
        <v>70</v>
      </c>
      <c r="E6" s="66">
        <v>60</v>
      </c>
      <c r="F6" s="50">
        <v>1</v>
      </c>
      <c r="G6" s="58">
        <v>6</v>
      </c>
      <c r="H6" s="59">
        <f t="shared" si="0"/>
        <v>6</v>
      </c>
      <c r="I6" s="60">
        <f t="shared" si="1"/>
        <v>360</v>
      </c>
      <c r="J6" s="66">
        <f>I6</f>
        <v>360</v>
      </c>
      <c r="K6" s="42"/>
      <c r="L6" s="67">
        <f t="shared" si="2"/>
        <v>405.59999999999997</v>
      </c>
      <c r="M6" s="67">
        <f>L6</f>
        <v>405.59999999999997</v>
      </c>
      <c r="N6" s="42"/>
    </row>
    <row r="7" spans="1:14" ht="30" x14ac:dyDescent="0.25">
      <c r="A7" s="92" t="s">
        <v>53</v>
      </c>
      <c r="B7" s="45" t="s">
        <v>54</v>
      </c>
      <c r="C7" s="62" t="s">
        <v>55</v>
      </c>
      <c r="D7" s="45" t="s">
        <v>61</v>
      </c>
      <c r="E7" s="67">
        <v>150</v>
      </c>
      <c r="F7" s="50">
        <v>1</v>
      </c>
      <c r="G7" s="45">
        <v>1</v>
      </c>
      <c r="H7" s="56">
        <f t="shared" si="0"/>
        <v>1</v>
      </c>
      <c r="I7" s="57">
        <f t="shared" si="1"/>
        <v>150</v>
      </c>
      <c r="J7" s="67">
        <f>J6+I7</f>
        <v>510</v>
      </c>
      <c r="K7" s="42"/>
      <c r="L7" s="67">
        <f t="shared" si="2"/>
        <v>67.599999999999994</v>
      </c>
      <c r="M7" s="67">
        <f>M6+L7</f>
        <v>473.19999999999993</v>
      </c>
      <c r="N7" s="42"/>
    </row>
    <row r="8" spans="1:14" x14ac:dyDescent="0.25">
      <c r="A8" s="92" t="s">
        <v>56</v>
      </c>
      <c r="B8" s="45" t="s">
        <v>52</v>
      </c>
      <c r="C8" s="62" t="s">
        <v>58</v>
      </c>
      <c r="D8" s="45" t="s">
        <v>57</v>
      </c>
      <c r="E8" s="67">
        <v>50</v>
      </c>
      <c r="F8" s="50">
        <v>0.5</v>
      </c>
      <c r="G8" s="45">
        <v>1</v>
      </c>
      <c r="H8" s="56">
        <f t="shared" si="0"/>
        <v>0.5</v>
      </c>
      <c r="I8" s="57">
        <f t="shared" si="1"/>
        <v>25</v>
      </c>
      <c r="J8" s="67">
        <f t="shared" ref="J8:J44" si="3">J7+I8</f>
        <v>535</v>
      </c>
      <c r="K8" s="42"/>
      <c r="L8" s="67">
        <f t="shared" si="2"/>
        <v>33.799999999999997</v>
      </c>
      <c r="M8" s="67">
        <f t="shared" ref="M8:M44" si="4">M7+L8</f>
        <v>506.99999999999994</v>
      </c>
      <c r="N8" s="42"/>
    </row>
    <row r="9" spans="1:14" ht="30" x14ac:dyDescent="0.25">
      <c r="A9" s="92" t="s">
        <v>59</v>
      </c>
      <c r="B9" s="45" t="s">
        <v>54</v>
      </c>
      <c r="C9" s="62" t="s">
        <v>60</v>
      </c>
      <c r="D9" s="45" t="s">
        <v>62</v>
      </c>
      <c r="E9" s="67">
        <v>150</v>
      </c>
      <c r="F9" s="50">
        <v>2</v>
      </c>
      <c r="G9" s="45">
        <v>1</v>
      </c>
      <c r="H9" s="56">
        <f t="shared" si="0"/>
        <v>2</v>
      </c>
      <c r="I9" s="57">
        <f t="shared" si="1"/>
        <v>300</v>
      </c>
      <c r="J9" s="67">
        <f t="shared" si="3"/>
        <v>835</v>
      </c>
      <c r="K9" s="42"/>
      <c r="L9" s="67">
        <f t="shared" si="2"/>
        <v>135.19999999999999</v>
      </c>
      <c r="M9" s="67">
        <f t="shared" si="4"/>
        <v>642.19999999999993</v>
      </c>
      <c r="N9" s="42"/>
    </row>
    <row r="10" spans="1:14" ht="30" x14ac:dyDescent="0.25">
      <c r="A10" s="92" t="s">
        <v>68</v>
      </c>
      <c r="B10" s="45" t="s">
        <v>52</v>
      </c>
      <c r="C10" s="62" t="s">
        <v>71</v>
      </c>
      <c r="D10" s="45" t="s">
        <v>72</v>
      </c>
      <c r="E10" s="67">
        <v>60</v>
      </c>
      <c r="F10" s="50">
        <v>1</v>
      </c>
      <c r="G10" s="45">
        <v>4</v>
      </c>
      <c r="H10" s="56">
        <f t="shared" si="0"/>
        <v>4</v>
      </c>
      <c r="I10" s="57">
        <f t="shared" si="1"/>
        <v>240</v>
      </c>
      <c r="J10" s="67">
        <f t="shared" si="3"/>
        <v>1075</v>
      </c>
      <c r="K10" s="42"/>
      <c r="L10" s="67">
        <f t="shared" si="2"/>
        <v>270.39999999999998</v>
      </c>
      <c r="M10" s="67">
        <f t="shared" si="4"/>
        <v>912.59999999999991</v>
      </c>
      <c r="N10" s="42"/>
    </row>
    <row r="11" spans="1:14" ht="30" x14ac:dyDescent="0.25">
      <c r="A11" s="92" t="s">
        <v>68</v>
      </c>
      <c r="B11" s="45" t="s">
        <v>74</v>
      </c>
      <c r="C11" s="62" t="s">
        <v>75</v>
      </c>
      <c r="D11" s="45" t="s">
        <v>76</v>
      </c>
      <c r="E11" s="67">
        <v>350</v>
      </c>
      <c r="F11" s="50">
        <v>1</v>
      </c>
      <c r="G11" s="45">
        <v>3</v>
      </c>
      <c r="H11" s="56">
        <f t="shared" si="0"/>
        <v>3</v>
      </c>
      <c r="I11" s="57">
        <f t="shared" si="1"/>
        <v>1050</v>
      </c>
      <c r="J11" s="67">
        <f t="shared" si="3"/>
        <v>2125</v>
      </c>
      <c r="K11" s="42"/>
      <c r="L11" s="67">
        <f t="shared" si="2"/>
        <v>202.79999999999998</v>
      </c>
      <c r="M11" s="67">
        <f t="shared" si="4"/>
        <v>1115.3999999999999</v>
      </c>
      <c r="N11" s="42"/>
    </row>
    <row r="12" spans="1:14" x14ac:dyDescent="0.25">
      <c r="A12" s="79"/>
      <c r="B12" s="45"/>
      <c r="C12" s="62"/>
      <c r="D12" s="45"/>
      <c r="E12" s="67"/>
      <c r="F12" s="50">
        <v>0.25</v>
      </c>
      <c r="G12" s="45"/>
      <c r="H12" s="56">
        <f t="shared" si="0"/>
        <v>0</v>
      </c>
      <c r="I12" s="57">
        <f t="shared" si="1"/>
        <v>0</v>
      </c>
      <c r="J12" s="67">
        <f t="shared" si="3"/>
        <v>2125</v>
      </c>
      <c r="K12" s="42"/>
      <c r="L12" s="67">
        <f t="shared" si="2"/>
        <v>0</v>
      </c>
      <c r="M12" s="67">
        <f t="shared" si="4"/>
        <v>1115.3999999999999</v>
      </c>
      <c r="N12" s="42"/>
    </row>
    <row r="13" spans="1:14" x14ac:dyDescent="0.25">
      <c r="A13" s="79"/>
      <c r="B13" s="45"/>
      <c r="C13" s="62"/>
      <c r="D13" s="45"/>
      <c r="E13" s="67"/>
      <c r="F13" s="50">
        <v>0.25</v>
      </c>
      <c r="G13" s="45"/>
      <c r="H13" s="56">
        <f t="shared" si="0"/>
        <v>0</v>
      </c>
      <c r="I13" s="57">
        <f t="shared" si="1"/>
        <v>0</v>
      </c>
      <c r="J13" s="67">
        <f t="shared" si="3"/>
        <v>2125</v>
      </c>
      <c r="K13" s="42"/>
      <c r="L13" s="67">
        <f t="shared" si="2"/>
        <v>0</v>
      </c>
      <c r="M13" s="67">
        <f t="shared" si="4"/>
        <v>1115.3999999999999</v>
      </c>
      <c r="N13" s="42"/>
    </row>
    <row r="14" spans="1:14" x14ac:dyDescent="0.25">
      <c r="A14" s="80"/>
      <c r="B14" s="58"/>
      <c r="C14" s="61"/>
      <c r="D14" s="58"/>
      <c r="E14" s="66"/>
      <c r="F14" s="50">
        <v>0.25</v>
      </c>
      <c r="G14" s="58"/>
      <c r="H14" s="59">
        <f t="shared" si="0"/>
        <v>0</v>
      </c>
      <c r="I14" s="60">
        <f t="shared" si="1"/>
        <v>0</v>
      </c>
      <c r="J14" s="67">
        <f>J13+I14</f>
        <v>2125</v>
      </c>
      <c r="K14" s="42"/>
      <c r="L14" s="67">
        <f t="shared" si="2"/>
        <v>0</v>
      </c>
      <c r="M14" s="67">
        <f t="shared" si="4"/>
        <v>1115.3999999999999</v>
      </c>
    </row>
    <row r="15" spans="1:14" x14ac:dyDescent="0.25">
      <c r="A15" s="79"/>
      <c r="B15" s="45"/>
      <c r="C15" s="62"/>
      <c r="D15" s="45"/>
      <c r="E15" s="67"/>
      <c r="F15" s="50">
        <v>0.25</v>
      </c>
      <c r="G15" s="45"/>
      <c r="H15" s="56">
        <f t="shared" si="0"/>
        <v>0</v>
      </c>
      <c r="I15" s="57">
        <f t="shared" si="1"/>
        <v>0</v>
      </c>
      <c r="J15" s="67">
        <f t="shared" si="3"/>
        <v>2125</v>
      </c>
      <c r="K15" s="42"/>
      <c r="L15" s="67">
        <f t="shared" si="2"/>
        <v>0</v>
      </c>
      <c r="M15" s="67">
        <f t="shared" si="4"/>
        <v>1115.3999999999999</v>
      </c>
    </row>
    <row r="16" spans="1:14" x14ac:dyDescent="0.25">
      <c r="A16" s="79"/>
      <c r="B16" s="45"/>
      <c r="C16" s="62"/>
      <c r="D16" s="45"/>
      <c r="E16" s="67"/>
      <c r="F16" s="50">
        <v>0.25</v>
      </c>
      <c r="G16" s="45"/>
      <c r="H16" s="56">
        <f t="shared" si="0"/>
        <v>0</v>
      </c>
      <c r="I16" s="57">
        <f t="shared" si="1"/>
        <v>0</v>
      </c>
      <c r="J16" s="67">
        <f t="shared" si="3"/>
        <v>2125</v>
      </c>
      <c r="K16" s="42"/>
      <c r="L16" s="67">
        <f t="shared" si="2"/>
        <v>0</v>
      </c>
      <c r="M16" s="67">
        <f t="shared" si="4"/>
        <v>1115.3999999999999</v>
      </c>
    </row>
    <row r="17" spans="1:13" x14ac:dyDescent="0.25">
      <c r="A17" s="79"/>
      <c r="B17" s="45"/>
      <c r="C17" s="62"/>
      <c r="D17" s="45"/>
      <c r="E17" s="67"/>
      <c r="F17" s="50">
        <v>0.25</v>
      </c>
      <c r="G17" s="45"/>
      <c r="H17" s="56">
        <f t="shared" si="0"/>
        <v>0</v>
      </c>
      <c r="I17" s="57">
        <f t="shared" si="1"/>
        <v>0</v>
      </c>
      <c r="J17" s="67">
        <f t="shared" si="3"/>
        <v>2125</v>
      </c>
      <c r="K17" s="42"/>
      <c r="L17" s="67">
        <f t="shared" si="2"/>
        <v>0</v>
      </c>
      <c r="M17" s="67">
        <f t="shared" si="4"/>
        <v>1115.3999999999999</v>
      </c>
    </row>
    <row r="18" spans="1:13" x14ac:dyDescent="0.25">
      <c r="A18" s="79"/>
      <c r="B18" s="45"/>
      <c r="C18" s="62"/>
      <c r="D18" s="45"/>
      <c r="E18" s="67"/>
      <c r="F18" s="46">
        <v>0.5</v>
      </c>
      <c r="G18" s="45"/>
      <c r="H18" s="56">
        <f t="shared" si="0"/>
        <v>0</v>
      </c>
      <c r="I18" s="57">
        <f t="shared" si="1"/>
        <v>0</v>
      </c>
      <c r="J18" s="67">
        <f t="shared" si="3"/>
        <v>2125</v>
      </c>
      <c r="K18" s="42"/>
      <c r="L18" s="67">
        <f t="shared" si="2"/>
        <v>0</v>
      </c>
      <c r="M18" s="67">
        <f t="shared" si="4"/>
        <v>1115.3999999999999</v>
      </c>
    </row>
    <row r="19" spans="1:13" x14ac:dyDescent="0.25">
      <c r="A19" s="79"/>
      <c r="B19" s="45"/>
      <c r="C19" s="62"/>
      <c r="D19" s="45"/>
      <c r="E19" s="67"/>
      <c r="F19" s="46">
        <v>0.5</v>
      </c>
      <c r="G19" s="45"/>
      <c r="H19" s="56">
        <f t="shared" si="0"/>
        <v>0</v>
      </c>
      <c r="I19" s="57">
        <f t="shared" si="1"/>
        <v>0</v>
      </c>
      <c r="J19" s="67">
        <f t="shared" si="3"/>
        <v>2125</v>
      </c>
      <c r="K19" s="42"/>
      <c r="L19" s="67">
        <f t="shared" si="2"/>
        <v>0</v>
      </c>
      <c r="M19" s="67">
        <f t="shared" si="4"/>
        <v>1115.3999999999999</v>
      </c>
    </row>
    <row r="20" spans="1:13" x14ac:dyDescent="0.25">
      <c r="A20" s="80"/>
      <c r="B20" s="58"/>
      <c r="C20" s="61"/>
      <c r="D20" s="58"/>
      <c r="E20" s="66"/>
      <c r="F20" s="46">
        <v>0.5</v>
      </c>
      <c r="G20" s="58"/>
      <c r="H20" s="59">
        <f t="shared" si="0"/>
        <v>0</v>
      </c>
      <c r="I20" s="60">
        <f t="shared" si="1"/>
        <v>0</v>
      </c>
      <c r="J20" s="67">
        <f t="shared" si="3"/>
        <v>2125</v>
      </c>
      <c r="K20" s="42"/>
      <c r="L20" s="67">
        <f t="shared" si="2"/>
        <v>0</v>
      </c>
      <c r="M20" s="67">
        <f t="shared" si="4"/>
        <v>1115.3999999999999</v>
      </c>
    </row>
    <row r="21" spans="1:13" x14ac:dyDescent="0.25">
      <c r="A21" s="79"/>
      <c r="B21" s="45"/>
      <c r="C21" s="62"/>
      <c r="D21" s="45"/>
      <c r="E21" s="67"/>
      <c r="F21" s="46">
        <v>0.5</v>
      </c>
      <c r="G21" s="45"/>
      <c r="H21" s="56">
        <f t="shared" si="0"/>
        <v>0</v>
      </c>
      <c r="I21" s="57">
        <f t="shared" si="1"/>
        <v>0</v>
      </c>
      <c r="J21" s="67">
        <f t="shared" si="3"/>
        <v>2125</v>
      </c>
      <c r="K21" s="42"/>
      <c r="L21" s="67">
        <f t="shared" si="2"/>
        <v>0</v>
      </c>
      <c r="M21" s="67">
        <f t="shared" si="4"/>
        <v>1115.3999999999999</v>
      </c>
    </row>
    <row r="22" spans="1:13" x14ac:dyDescent="0.25">
      <c r="A22" s="79"/>
      <c r="B22" s="45"/>
      <c r="C22" s="62"/>
      <c r="D22" s="45"/>
      <c r="E22" s="67"/>
      <c r="F22" s="46">
        <v>0.5</v>
      </c>
      <c r="G22" s="45"/>
      <c r="H22" s="56">
        <f t="shared" si="0"/>
        <v>0</v>
      </c>
      <c r="I22" s="57">
        <f t="shared" si="1"/>
        <v>0</v>
      </c>
      <c r="J22" s="67">
        <f t="shared" si="3"/>
        <v>2125</v>
      </c>
      <c r="K22" s="42"/>
      <c r="L22" s="67">
        <f t="shared" si="2"/>
        <v>0</v>
      </c>
      <c r="M22" s="67">
        <f t="shared" si="4"/>
        <v>1115.3999999999999</v>
      </c>
    </row>
    <row r="23" spans="1:13" x14ac:dyDescent="0.25">
      <c r="A23" s="79"/>
      <c r="B23" s="45"/>
      <c r="C23" s="62"/>
      <c r="D23" s="45"/>
      <c r="E23" s="67"/>
      <c r="F23" s="46">
        <v>0.5</v>
      </c>
      <c r="G23" s="45"/>
      <c r="H23" s="56">
        <f t="shared" si="0"/>
        <v>0</v>
      </c>
      <c r="I23" s="57">
        <f t="shared" si="1"/>
        <v>0</v>
      </c>
      <c r="J23" s="67">
        <f t="shared" si="3"/>
        <v>2125</v>
      </c>
      <c r="K23" s="42"/>
      <c r="L23" s="67">
        <f t="shared" si="2"/>
        <v>0</v>
      </c>
      <c r="M23" s="67">
        <f t="shared" si="4"/>
        <v>1115.3999999999999</v>
      </c>
    </row>
    <row r="24" spans="1:13" x14ac:dyDescent="0.25">
      <c r="A24" s="79"/>
      <c r="B24" s="45"/>
      <c r="C24" s="62"/>
      <c r="D24" s="45"/>
      <c r="E24" s="67"/>
      <c r="F24" s="46">
        <v>0.5</v>
      </c>
      <c r="G24" s="45"/>
      <c r="H24" s="56">
        <f t="shared" si="0"/>
        <v>0</v>
      </c>
      <c r="I24" s="57">
        <f t="shared" si="1"/>
        <v>0</v>
      </c>
      <c r="J24" s="67">
        <f t="shared" si="3"/>
        <v>2125</v>
      </c>
      <c r="K24" s="42"/>
      <c r="L24" s="67">
        <f t="shared" si="2"/>
        <v>0</v>
      </c>
      <c r="M24" s="67">
        <f t="shared" si="4"/>
        <v>1115.3999999999999</v>
      </c>
    </row>
    <row r="25" spans="1:13" x14ac:dyDescent="0.25">
      <c r="A25" s="79"/>
      <c r="B25" s="45"/>
      <c r="C25" s="62"/>
      <c r="D25" s="45"/>
      <c r="E25" s="67"/>
      <c r="F25" s="46">
        <v>0.5</v>
      </c>
      <c r="G25" s="45"/>
      <c r="H25" s="56">
        <f t="shared" si="0"/>
        <v>0</v>
      </c>
      <c r="I25" s="57">
        <f t="shared" si="1"/>
        <v>0</v>
      </c>
      <c r="J25" s="67">
        <f t="shared" si="3"/>
        <v>2125</v>
      </c>
      <c r="K25" s="42"/>
      <c r="L25" s="67">
        <f t="shared" si="2"/>
        <v>0</v>
      </c>
      <c r="M25" s="67">
        <f t="shared" si="4"/>
        <v>1115.3999999999999</v>
      </c>
    </row>
    <row r="26" spans="1:13" x14ac:dyDescent="0.25">
      <c r="A26" s="79"/>
      <c r="B26" s="45"/>
      <c r="C26" s="62"/>
      <c r="D26" s="45"/>
      <c r="E26" s="67"/>
      <c r="F26" s="46">
        <v>0.5</v>
      </c>
      <c r="G26" s="45"/>
      <c r="H26" s="56">
        <f t="shared" ref="H26:H44" si="5">G26*F26</f>
        <v>0</v>
      </c>
      <c r="I26" s="57">
        <f t="shared" ref="I26:I44" si="6">H26*E26</f>
        <v>0</v>
      </c>
      <c r="J26" s="67">
        <f t="shared" si="3"/>
        <v>2125</v>
      </c>
      <c r="L26" s="67">
        <f t="shared" si="2"/>
        <v>0</v>
      </c>
      <c r="M26" s="67">
        <f t="shared" si="4"/>
        <v>1115.3999999999999</v>
      </c>
    </row>
    <row r="27" spans="1:13" x14ac:dyDescent="0.25">
      <c r="A27" s="79"/>
      <c r="B27" s="45"/>
      <c r="C27" s="62"/>
      <c r="D27" s="45"/>
      <c r="E27" s="67"/>
      <c r="F27" s="46">
        <v>0.5</v>
      </c>
      <c r="G27" s="45"/>
      <c r="H27" s="56">
        <f t="shared" si="5"/>
        <v>0</v>
      </c>
      <c r="I27" s="57">
        <f t="shared" si="6"/>
        <v>0</v>
      </c>
      <c r="J27" s="67">
        <f t="shared" si="3"/>
        <v>2125</v>
      </c>
      <c r="L27" s="67">
        <f t="shared" si="2"/>
        <v>0</v>
      </c>
      <c r="M27" s="67">
        <f t="shared" si="4"/>
        <v>1115.3999999999999</v>
      </c>
    </row>
    <row r="28" spans="1:13" x14ac:dyDescent="0.25">
      <c r="A28" s="79"/>
      <c r="B28" s="45"/>
      <c r="C28" s="62"/>
      <c r="D28" s="45"/>
      <c r="E28" s="67"/>
      <c r="F28" s="46">
        <v>0.5</v>
      </c>
      <c r="G28" s="45"/>
      <c r="H28" s="56">
        <f t="shared" si="5"/>
        <v>0</v>
      </c>
      <c r="I28" s="57">
        <f t="shared" si="6"/>
        <v>0</v>
      </c>
      <c r="J28" s="67">
        <f t="shared" si="3"/>
        <v>2125</v>
      </c>
      <c r="L28" s="67">
        <f t="shared" si="2"/>
        <v>0</v>
      </c>
      <c r="M28" s="67">
        <f t="shared" si="4"/>
        <v>1115.3999999999999</v>
      </c>
    </row>
    <row r="29" spans="1:13" x14ac:dyDescent="0.25">
      <c r="A29" s="79"/>
      <c r="B29" s="45"/>
      <c r="C29" s="62"/>
      <c r="D29" s="45"/>
      <c r="E29" s="67"/>
      <c r="F29" s="46">
        <v>0.5</v>
      </c>
      <c r="G29" s="45"/>
      <c r="H29" s="56">
        <f t="shared" si="5"/>
        <v>0</v>
      </c>
      <c r="I29" s="57">
        <f t="shared" si="6"/>
        <v>0</v>
      </c>
      <c r="J29" s="67">
        <f t="shared" si="3"/>
        <v>2125</v>
      </c>
      <c r="L29" s="67">
        <f t="shared" si="2"/>
        <v>0</v>
      </c>
      <c r="M29" s="67">
        <f t="shared" si="4"/>
        <v>1115.3999999999999</v>
      </c>
    </row>
    <row r="30" spans="1:13" x14ac:dyDescent="0.25">
      <c r="A30" s="79"/>
      <c r="B30" s="45"/>
      <c r="C30" s="62"/>
      <c r="D30" s="45"/>
      <c r="E30" s="67"/>
      <c r="F30" s="46">
        <v>0.5</v>
      </c>
      <c r="G30" s="45"/>
      <c r="H30" s="56">
        <f t="shared" si="5"/>
        <v>0</v>
      </c>
      <c r="I30" s="57">
        <f t="shared" si="6"/>
        <v>0</v>
      </c>
      <c r="J30" s="67">
        <f t="shared" si="3"/>
        <v>2125</v>
      </c>
      <c r="L30" s="67">
        <f t="shared" si="2"/>
        <v>0</v>
      </c>
      <c r="M30" s="67">
        <f t="shared" si="4"/>
        <v>1115.3999999999999</v>
      </c>
    </row>
    <row r="31" spans="1:13" x14ac:dyDescent="0.25">
      <c r="A31" s="79"/>
      <c r="B31" s="45"/>
      <c r="C31" s="62"/>
      <c r="D31" s="45"/>
      <c r="E31" s="67"/>
      <c r="F31" s="46">
        <v>0.5</v>
      </c>
      <c r="G31" s="45"/>
      <c r="H31" s="56">
        <f t="shared" si="5"/>
        <v>0</v>
      </c>
      <c r="I31" s="57">
        <f t="shared" si="6"/>
        <v>0</v>
      </c>
      <c r="J31" s="67">
        <f t="shared" si="3"/>
        <v>2125</v>
      </c>
      <c r="L31" s="67">
        <f t="shared" si="2"/>
        <v>0</v>
      </c>
      <c r="M31" s="67">
        <f t="shared" si="4"/>
        <v>1115.3999999999999</v>
      </c>
    </row>
    <row r="32" spans="1:13" x14ac:dyDescent="0.25">
      <c r="A32" s="79"/>
      <c r="B32" s="45"/>
      <c r="C32" s="62"/>
      <c r="D32" s="45"/>
      <c r="E32" s="67"/>
      <c r="F32" s="46">
        <v>0.5</v>
      </c>
      <c r="G32" s="45"/>
      <c r="H32" s="56">
        <f t="shared" si="5"/>
        <v>0</v>
      </c>
      <c r="I32" s="57">
        <f t="shared" si="6"/>
        <v>0</v>
      </c>
      <c r="J32" s="67">
        <f t="shared" si="3"/>
        <v>2125</v>
      </c>
      <c r="L32" s="67">
        <f t="shared" si="2"/>
        <v>0</v>
      </c>
      <c r="M32" s="67">
        <f t="shared" si="4"/>
        <v>1115.3999999999999</v>
      </c>
    </row>
    <row r="33" spans="1:13" x14ac:dyDescent="0.25">
      <c r="A33" s="79"/>
      <c r="B33" s="45"/>
      <c r="C33" s="62"/>
      <c r="D33" s="45"/>
      <c r="E33" s="67"/>
      <c r="F33" s="46">
        <v>0.5</v>
      </c>
      <c r="G33" s="45"/>
      <c r="H33" s="56">
        <f t="shared" si="5"/>
        <v>0</v>
      </c>
      <c r="I33" s="57">
        <f t="shared" si="6"/>
        <v>0</v>
      </c>
      <c r="J33" s="67">
        <f t="shared" si="3"/>
        <v>2125</v>
      </c>
      <c r="L33" s="67">
        <f t="shared" si="2"/>
        <v>0</v>
      </c>
      <c r="M33" s="67">
        <f t="shared" si="4"/>
        <v>1115.3999999999999</v>
      </c>
    </row>
    <row r="34" spans="1:13" x14ac:dyDescent="0.25">
      <c r="A34" s="79"/>
      <c r="B34" s="45"/>
      <c r="C34" s="62"/>
      <c r="D34" s="45"/>
      <c r="E34" s="67"/>
      <c r="F34" s="46">
        <v>0.5</v>
      </c>
      <c r="G34" s="45"/>
      <c r="H34" s="56">
        <f t="shared" si="5"/>
        <v>0</v>
      </c>
      <c r="I34" s="57">
        <f t="shared" si="6"/>
        <v>0</v>
      </c>
      <c r="J34" s="67">
        <f t="shared" si="3"/>
        <v>2125</v>
      </c>
      <c r="L34" s="67">
        <f t="shared" si="2"/>
        <v>0</v>
      </c>
      <c r="M34" s="67">
        <f t="shared" si="4"/>
        <v>1115.3999999999999</v>
      </c>
    </row>
    <row r="35" spans="1:13" x14ac:dyDescent="0.25">
      <c r="A35" s="79"/>
      <c r="B35" s="45"/>
      <c r="C35" s="62"/>
      <c r="D35" s="45"/>
      <c r="E35" s="67"/>
      <c r="F35" s="46">
        <v>0.5</v>
      </c>
      <c r="G35" s="45"/>
      <c r="H35" s="56">
        <f t="shared" si="5"/>
        <v>0</v>
      </c>
      <c r="I35" s="57">
        <f t="shared" si="6"/>
        <v>0</v>
      </c>
      <c r="J35" s="67">
        <f t="shared" si="3"/>
        <v>2125</v>
      </c>
      <c r="L35" s="67">
        <f t="shared" si="2"/>
        <v>0</v>
      </c>
      <c r="M35" s="67">
        <f t="shared" si="4"/>
        <v>1115.3999999999999</v>
      </c>
    </row>
    <row r="36" spans="1:13" x14ac:dyDescent="0.25">
      <c r="A36" s="79"/>
      <c r="B36" s="45"/>
      <c r="C36" s="62"/>
      <c r="D36" s="45"/>
      <c r="E36" s="67"/>
      <c r="F36" s="46">
        <v>0.5</v>
      </c>
      <c r="G36" s="45"/>
      <c r="H36" s="56">
        <f t="shared" si="5"/>
        <v>0</v>
      </c>
      <c r="I36" s="57">
        <f t="shared" si="6"/>
        <v>0</v>
      </c>
      <c r="J36" s="67">
        <f t="shared" si="3"/>
        <v>2125</v>
      </c>
      <c r="L36" s="67">
        <f t="shared" si="2"/>
        <v>0</v>
      </c>
      <c r="M36" s="67">
        <f t="shared" si="4"/>
        <v>1115.3999999999999</v>
      </c>
    </row>
    <row r="37" spans="1:13" x14ac:dyDescent="0.25">
      <c r="A37" s="79"/>
      <c r="B37" s="45"/>
      <c r="C37" s="62"/>
      <c r="D37" s="45"/>
      <c r="E37" s="67"/>
      <c r="F37" s="46">
        <v>0.5</v>
      </c>
      <c r="G37" s="45"/>
      <c r="H37" s="56">
        <f t="shared" si="5"/>
        <v>0</v>
      </c>
      <c r="I37" s="57">
        <f t="shared" si="6"/>
        <v>0</v>
      </c>
      <c r="J37" s="67">
        <f t="shared" si="3"/>
        <v>2125</v>
      </c>
      <c r="L37" s="67">
        <f t="shared" si="2"/>
        <v>0</v>
      </c>
      <c r="M37" s="67">
        <f t="shared" si="4"/>
        <v>1115.3999999999999</v>
      </c>
    </row>
    <row r="38" spans="1:13" x14ac:dyDescent="0.25">
      <c r="A38" s="79"/>
      <c r="B38" s="45"/>
      <c r="C38" s="62"/>
      <c r="D38" s="45"/>
      <c r="E38" s="67"/>
      <c r="F38" s="46">
        <v>0.5</v>
      </c>
      <c r="G38" s="45"/>
      <c r="H38" s="56">
        <f t="shared" si="5"/>
        <v>0</v>
      </c>
      <c r="I38" s="57">
        <f t="shared" si="6"/>
        <v>0</v>
      </c>
      <c r="J38" s="67">
        <f t="shared" si="3"/>
        <v>2125</v>
      </c>
      <c r="L38" s="67">
        <f t="shared" si="2"/>
        <v>0</v>
      </c>
      <c r="M38" s="67">
        <f t="shared" si="4"/>
        <v>1115.3999999999999</v>
      </c>
    </row>
    <row r="39" spans="1:13" x14ac:dyDescent="0.25">
      <c r="A39" s="79"/>
      <c r="B39" s="45"/>
      <c r="C39" s="62"/>
      <c r="D39" s="45"/>
      <c r="E39" s="67"/>
      <c r="F39" s="46">
        <v>0.5</v>
      </c>
      <c r="G39" s="45"/>
      <c r="H39" s="56">
        <f t="shared" si="5"/>
        <v>0</v>
      </c>
      <c r="I39" s="57">
        <f t="shared" si="6"/>
        <v>0</v>
      </c>
      <c r="J39" s="67">
        <f t="shared" si="3"/>
        <v>2125</v>
      </c>
      <c r="L39" s="67">
        <f t="shared" si="2"/>
        <v>0</v>
      </c>
      <c r="M39" s="67">
        <f t="shared" si="4"/>
        <v>1115.3999999999999</v>
      </c>
    </row>
    <row r="40" spans="1:13" x14ac:dyDescent="0.25">
      <c r="A40" s="79"/>
      <c r="B40" s="45"/>
      <c r="C40" s="62"/>
      <c r="D40" s="45"/>
      <c r="E40" s="67"/>
      <c r="F40" s="46">
        <v>0.5</v>
      </c>
      <c r="G40" s="45"/>
      <c r="H40" s="56">
        <f t="shared" si="5"/>
        <v>0</v>
      </c>
      <c r="I40" s="57">
        <f t="shared" si="6"/>
        <v>0</v>
      </c>
      <c r="J40" s="67">
        <f t="shared" si="3"/>
        <v>2125</v>
      </c>
      <c r="L40" s="67">
        <f t="shared" si="2"/>
        <v>0</v>
      </c>
      <c r="M40" s="67">
        <f t="shared" si="4"/>
        <v>1115.3999999999999</v>
      </c>
    </row>
    <row r="41" spans="1:13" x14ac:dyDescent="0.25">
      <c r="A41" s="79"/>
      <c r="B41" s="45"/>
      <c r="C41" s="62"/>
      <c r="D41" s="45"/>
      <c r="E41" s="67"/>
      <c r="F41" s="46">
        <v>0.5</v>
      </c>
      <c r="G41" s="45"/>
      <c r="H41" s="56">
        <f t="shared" si="5"/>
        <v>0</v>
      </c>
      <c r="I41" s="57">
        <f t="shared" si="6"/>
        <v>0</v>
      </c>
      <c r="J41" s="67">
        <f t="shared" si="3"/>
        <v>2125</v>
      </c>
      <c r="L41" s="67">
        <f t="shared" si="2"/>
        <v>0</v>
      </c>
      <c r="M41" s="67">
        <f t="shared" si="4"/>
        <v>1115.3999999999999</v>
      </c>
    </row>
    <row r="42" spans="1:13" x14ac:dyDescent="0.25">
      <c r="A42" s="79"/>
      <c r="B42" s="45"/>
      <c r="C42" s="62"/>
      <c r="D42" s="45"/>
      <c r="E42" s="67"/>
      <c r="F42" s="46">
        <v>0.5</v>
      </c>
      <c r="G42" s="45"/>
      <c r="H42" s="56">
        <f t="shared" si="5"/>
        <v>0</v>
      </c>
      <c r="I42" s="57">
        <f t="shared" si="6"/>
        <v>0</v>
      </c>
      <c r="J42" s="67">
        <f t="shared" si="3"/>
        <v>2125</v>
      </c>
      <c r="L42" s="67">
        <f t="shared" si="2"/>
        <v>0</v>
      </c>
      <c r="M42" s="67">
        <f t="shared" si="4"/>
        <v>1115.3999999999999</v>
      </c>
    </row>
    <row r="43" spans="1:13" x14ac:dyDescent="0.25">
      <c r="A43" s="79"/>
      <c r="B43" s="45"/>
      <c r="C43" s="62"/>
      <c r="D43" s="45"/>
      <c r="E43" s="67"/>
      <c r="F43" s="46">
        <v>0.5</v>
      </c>
      <c r="G43" s="45"/>
      <c r="H43" s="56">
        <f t="shared" si="5"/>
        <v>0</v>
      </c>
      <c r="I43" s="57">
        <f t="shared" si="6"/>
        <v>0</v>
      </c>
      <c r="J43" s="67">
        <f t="shared" si="3"/>
        <v>2125</v>
      </c>
      <c r="L43" s="67">
        <f t="shared" si="2"/>
        <v>0</v>
      </c>
      <c r="M43" s="67">
        <f t="shared" si="4"/>
        <v>1115.3999999999999</v>
      </c>
    </row>
    <row r="44" spans="1:13" x14ac:dyDescent="0.25">
      <c r="A44" s="79"/>
      <c r="B44" s="45"/>
      <c r="C44" s="62"/>
      <c r="D44" s="45"/>
      <c r="E44" s="67"/>
      <c r="F44" s="46">
        <v>0.5</v>
      </c>
      <c r="G44" s="45"/>
      <c r="H44" s="56">
        <f t="shared" si="5"/>
        <v>0</v>
      </c>
      <c r="I44" s="57">
        <f t="shared" si="6"/>
        <v>0</v>
      </c>
      <c r="J44" s="67">
        <f t="shared" si="3"/>
        <v>2125</v>
      </c>
      <c r="L44" s="67">
        <f t="shared" si="2"/>
        <v>0</v>
      </c>
      <c r="M44" s="67">
        <f t="shared" si="4"/>
        <v>1115.3999999999999</v>
      </c>
    </row>
    <row r="45" spans="1:13" x14ac:dyDescent="0.25">
      <c r="I45" s="90" t="s">
        <v>40</v>
      </c>
      <c r="J45" s="89">
        <f>J44</f>
        <v>2125</v>
      </c>
    </row>
  </sheetData>
  <mergeCells count="2">
    <mergeCell ref="K2:K4"/>
    <mergeCell ref="N2:N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568BB794AC9B4C92D48773725A2992" ma:contentTypeVersion="4" ma:contentTypeDescription="Create a new document." ma:contentTypeScope="" ma:versionID="cb7f1bd5dfd0283f9d57e87c6975467e">
  <xsd:schema xmlns:xsd="http://www.w3.org/2001/XMLSchema" xmlns:xs="http://www.w3.org/2001/XMLSchema" xmlns:p="http://schemas.microsoft.com/office/2006/metadata/properties" xmlns:ns1="http://schemas.microsoft.com/sharepoint/v3" xmlns:ns2="0bf7911a-8581-4800-acd2-f06951dead53" targetNamespace="http://schemas.microsoft.com/office/2006/metadata/properties" ma:root="true" ma:fieldsID="5828464a7c3589e1eaa33ca2aa76d068" ns1:_="" ns2:_="">
    <xsd:import namespace="http://schemas.microsoft.com/sharepoint/v3"/>
    <xsd:import namespace="0bf7911a-8581-4800-acd2-f06951dead53"/>
    <xsd:element name="properties">
      <xsd:complexType>
        <xsd:sequence>
          <xsd:element name="documentManagement">
            <xsd:complexType>
              <xsd:all>
                <xsd:element ref="ns1:FirstName" minOccurs="0"/>
                <xsd:element ref="ns2:DocumentType"/>
                <xsd:element ref="ns2:Description0"/>
                <xsd:element ref="ns2:Dispos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rstName" ma:index="8" nillable="true" ma:displayName="First Name" ma:hidden="true" ma:internalName="Firs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7911a-8581-4800-acd2-f06951dead53" elementFormDefault="qualified">
    <xsd:import namespace="http://schemas.microsoft.com/office/2006/documentManagement/types"/>
    <xsd:import namespace="http://schemas.microsoft.com/office/infopath/2007/PartnerControls"/>
    <xsd:element name="DocumentType" ma:index="9" ma:displayName="Document Type" ma:default="File" ma:format="Dropdown" ma:internalName="DocumentType">
      <xsd:simpleType>
        <xsd:restriction base="dms:Choice">
          <xsd:enumeration value="Action Plan"/>
          <xsd:enumeration value="Agenda"/>
          <xsd:enumeration value="Agreement"/>
          <xsd:enumeration value="Briefing Paper"/>
          <xsd:enumeration value="Budget"/>
          <xsd:enumeration value="Consultation"/>
          <xsd:enumeration value="Contract"/>
          <xsd:enumeration value="Decision Letter"/>
          <xsd:enumeration value="Discussion Paper"/>
          <xsd:enumeration value="Drawing"/>
          <xsd:enumeration value="Event"/>
          <xsd:enumeration value="File"/>
          <xsd:enumeration value="Form"/>
          <xsd:enumeration value="Guide"/>
          <xsd:enumeration value="Inventory"/>
          <xsd:enumeration value="Letter"/>
          <xsd:enumeration value="Leaflet"/>
          <xsd:enumeration value="Licence"/>
          <xsd:enumeration value="Manual"/>
          <xsd:enumeration value="Map"/>
          <xsd:enumeration value="Memo"/>
          <xsd:enumeration value="Minute"/>
          <xsd:enumeration value="Newsletter"/>
          <xsd:enumeration value="Note"/>
          <xsd:enumeration value="Plan"/>
          <xsd:enumeration value="Policy"/>
          <xsd:enumeration value="Presentation"/>
          <xsd:enumeration value="Procedure"/>
          <xsd:enumeration value="Project"/>
          <xsd:enumeration value="Publication"/>
          <xsd:enumeration value="Question Paper"/>
          <xsd:enumeration value="Questionnaire"/>
          <xsd:enumeration value="Register"/>
          <xsd:enumeration value="Report"/>
          <xsd:enumeration value="Service Level Agreement"/>
          <xsd:enumeration value="Service Plan"/>
          <xsd:enumeration value="Specification"/>
          <xsd:enumeration value="Standard"/>
          <xsd:enumeration value="Structure"/>
          <xsd:enumeration value="Template"/>
          <xsd:enumeration value="Training Material"/>
          <xsd:enumeration value="White Paper"/>
        </xsd:restriction>
      </xsd:simpleType>
    </xsd:element>
    <xsd:element name="Description0" ma:index="10" ma:displayName="Description" ma:default="Published Document" ma:internalName="Description0">
      <xsd:simpleType>
        <xsd:restriction base="dms:Text">
          <xsd:maxLength value="255"/>
        </xsd:restriction>
      </xsd:simpleType>
    </xsd:element>
    <xsd:element name="Disposal" ma:index="11" nillable="true" ma:displayName="Disposal" ma:format="DateOnly" ma:internalName="Disposal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rstName xmlns="http://schemas.microsoft.com/sharepoint/v3" xsi:nil="true"/>
    <Description0 xmlns="0bf7911a-8581-4800-acd2-f06951dead53">Published Document</Description0>
    <DocumentType xmlns="0bf7911a-8581-4800-acd2-f06951dead53">File</DocumentType>
    <Disposal xmlns="0bf7911a-8581-4800-acd2-f06951dead53" xsi:nil="true"/>
  </documentManagement>
</p:properties>
</file>

<file path=customXml/itemProps1.xml><?xml version="1.0" encoding="utf-8"?>
<ds:datastoreItem xmlns:ds="http://schemas.openxmlformats.org/officeDocument/2006/customXml" ds:itemID="{CDB71E25-7E0B-4B14-895D-C6A4F3F53D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8A421B-D6A4-4F0B-8E77-55771A81B6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bf7911a-8581-4800-acd2-f06951dea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4DA-8754-46CF-9A26-0C0108B3F345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0bf7911a-8581-4800-acd2-f06951dead53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Sheet</vt:lpstr>
      <vt:lpstr>Items Req. &amp; In Kind Support</vt:lpstr>
      <vt:lpstr>Funding &amp; Cash Donations</vt:lpstr>
      <vt:lpstr>In Kind Support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Rosslyn Mills</dc:creator>
  <cp:lastModifiedBy>Yvonne Bell - TES</cp:lastModifiedBy>
  <dcterms:created xsi:type="dcterms:W3CDTF">2018-01-25T14:26:23Z</dcterms:created>
  <dcterms:modified xsi:type="dcterms:W3CDTF">2020-11-20T10:48:37Z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0x010100DA568BB794AC9B4C92D48773725A2992</vt:lpwstr>
  </property>
</Properties>
</file>