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c-my.sharepoint.com/personal/lbyrne_pkc_gov_uk/Documents/Desktop/"/>
    </mc:Choice>
  </mc:AlternateContent>
  <xr:revisionPtr revIDLastSave="11" documentId="8_{84EEF9EA-289D-4740-A8AF-CE71A215091E}" xr6:coauthVersionLast="47" xr6:coauthVersionMax="47" xr10:uidLastSave="{077BC79A-CFAE-4874-BB94-C147C5F817DE}"/>
  <bookViews>
    <workbookView xWindow="-25320" yWindow="975" windowWidth="25440" windowHeight="15270" xr2:uid="{EBAEF9C6-DF06-4B8A-86E6-4D5D82BDA249}"/>
  </bookViews>
  <sheets>
    <sheet name="Calculator" sheetId="1" r:id="rId1"/>
    <sheet name="AL Entitlement" sheetId="2" r:id="rId2"/>
    <sheet name="Buy 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5" i="1"/>
  <c r="B50" i="1"/>
  <c r="B46" i="1"/>
  <c r="B40" i="1"/>
  <c r="B42" i="1" s="1"/>
  <c r="B44" i="1" s="1"/>
  <c r="B38" i="1"/>
  <c r="B25" i="1"/>
  <c r="B19" i="1"/>
  <c r="B17" i="1"/>
  <c r="J9" i="1" l="1"/>
  <c r="J11" i="1" s="1"/>
  <c r="B48" i="1"/>
  <c r="B52" i="1" s="1"/>
  <c r="B21" i="1"/>
  <c r="B23" i="1" s="1"/>
  <c r="B27" i="1" s="1"/>
  <c r="B29" i="1" l="1"/>
  <c r="B31" i="1" s="1"/>
  <c r="B33" i="1" s="1"/>
  <c r="B54" i="1"/>
  <c r="B56" i="1" s="1"/>
  <c r="B58" i="1" s="1"/>
  <c r="B62" i="1" l="1"/>
</calcChain>
</file>

<file path=xl/sharedStrings.xml><?xml version="1.0" encoding="utf-8"?>
<sst xmlns="http://schemas.openxmlformats.org/spreadsheetml/2006/main" count="53" uniqueCount="45">
  <si>
    <t xml:space="preserve">Perth &amp; Kinross Council </t>
  </si>
  <si>
    <t>Holiday Pay Calculator - January 2025 Changes for Term-Time &amp; Part Year Workers</t>
  </si>
  <si>
    <t>Current Hourly Rate</t>
  </si>
  <si>
    <t>Contracted Hours Per Week</t>
  </si>
  <si>
    <t>Annual Leave Entitlement</t>
  </si>
  <si>
    <t>Service in Leave Year</t>
  </si>
  <si>
    <t>Leave Entitlement in Days (Full Year)</t>
  </si>
  <si>
    <t>Working Year (eg 195, 200, 205, 210)</t>
  </si>
  <si>
    <t>CURRENT CALCULATION (STATUTORY &amp; CONTRACTUAL LEAVE NOT PRO-RATED)</t>
  </si>
  <si>
    <t>Working Year (Weeks)</t>
  </si>
  <si>
    <t>Annual Leave Entitlement (Weeks)</t>
  </si>
  <si>
    <t>Total Paid Weeks</t>
  </si>
  <si>
    <t>Current Salary</t>
  </si>
  <si>
    <t xml:space="preserve">Requires to be populated </t>
  </si>
  <si>
    <t>Calculated Fields - do not input</t>
  </si>
  <si>
    <t>Annual Leave Entitlement (Days)</t>
  </si>
  <si>
    <t>Available Working Days per Year less Annual Leave Entitlement</t>
  </si>
  <si>
    <t>Holiday Accrual Per Day</t>
  </si>
  <si>
    <t>Working Year (Days)</t>
  </si>
  <si>
    <t>Total Paid Days</t>
  </si>
  <si>
    <t>Paid Weeks Per Year</t>
  </si>
  <si>
    <t>Contractual Leave Entitlement (Days)</t>
  </si>
  <si>
    <t>Statutory Leave Accrual Per Day</t>
  </si>
  <si>
    <t>Statutory Leave (28 Days Pro-Rated)</t>
  </si>
  <si>
    <t xml:space="preserve">GROSS ANNUAL DIFFERENCE BETWEEN CURRENT SALARY AND THIS LEVEL OF ENTITLEMENT (BEFORE DEDUCTIONS)  </t>
  </si>
  <si>
    <t>2 Year Buy Out</t>
  </si>
  <si>
    <t>Less than £50</t>
  </si>
  <si>
    <t>More than £50 but less than £100</t>
  </si>
  <si>
    <t>More than £100 but less than £150</t>
  </si>
  <si>
    <t>More than £150 but less than £200</t>
  </si>
  <si>
    <t>Over £200 but less than £250</t>
  </si>
  <si>
    <t>Annual Loss of current enhanced contractual leave that is not pro-rated to pro-rating entitlement</t>
  </si>
  <si>
    <t>Refer to Tab 3 For Buy-Out Information</t>
  </si>
  <si>
    <t>Example</t>
  </si>
  <si>
    <t>The annual loss of reverting back to pro-rating contractual leave is £83.87</t>
  </si>
  <si>
    <t>Perth &amp; Kinross Council  - Annual Leave Entitlement</t>
  </si>
  <si>
    <t>PROPOSED CALCULATION TO REVERT BACK TO PRO-RATING ALL LEAVE FROM 01.01.25 (METHOD PRE HARPUR TRUST RULING)</t>
  </si>
  <si>
    <t>Salary</t>
  </si>
  <si>
    <t>Annual Leave Entitlement (Refer to 2nd Tab)</t>
  </si>
  <si>
    <t xml:space="preserve">Perth &amp; Kinross Council  - Contractual Annual Leave Buy-Out </t>
  </si>
  <si>
    <t>Look up Column A to determine range.  In this example "More than £50 but less than £100". Look along results in Column B which confirms £200 Buy Out</t>
  </si>
  <si>
    <t xml:space="preserve">Service is based on the number of years continuously employed by PKC </t>
  </si>
  <si>
    <t>e.g. start date 02.10.20 in the annual leave year 2024 this would be 4 years (37 days)</t>
  </si>
  <si>
    <t>GROSS ANNUAL DIFFERENCE BETWEEN PRO-RATING AND NOT PRO-RATING CONTRACTUAL LEAVE  FOR BUY-OUT OFFER</t>
  </si>
  <si>
    <t xml:space="preserve">METHOD OF CALCULATION BEING IMPLEMENTED WEF 01.01.25 .  PRO-RATE STATUTORY LEAVE AS PER REGULATIONS BUT CONTRACTUAL LEAVE NOT PRO-RATED.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</si>
</sst>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"/>
    <numFmt numFmtId="165" formatCode="0.0000"/>
    <numFmt numFmtId="166" formatCode="0.0000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2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165" fontId="0" fillId="3" borderId="2" xfId="0" applyNumberFormat="1" applyFill="1" applyBorder="1" applyAlignment="1">
      <alignment horizontal="center"/>
    </xf>
    <xf numFmtId="0" fontId="1" fillId="0" borderId="0" xfId="0" applyFont="1" applyAlignment="1">
      <alignment wrapText="1"/>
    </xf>
    <xf numFmtId="164" fontId="2" fillId="3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8" fillId="0" borderId="0" xfId="0" applyFont="1"/>
    <xf numFmtId="0" fontId="0" fillId="0" borderId="0" xfId="0" applyProtection="1">
      <protection locked="0"/>
    </xf>
    <xf numFmtId="0" fontId="7" fillId="0" borderId="0" xfId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kc.gov.uk/media/46844/Single-Status-2023-2024/pdf/Single_Status_-_2023.2024_RLW.pdf?m=17017642470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54DA-F9F5-452A-98AC-740D1BF2873F}">
  <dimension ref="A1:Q65"/>
  <sheetViews>
    <sheetView tabSelected="1" topLeftCell="A40" workbookViewId="0">
      <selection activeCell="B11" sqref="B11"/>
    </sheetView>
  </sheetViews>
  <sheetFormatPr defaultRowHeight="15" x14ac:dyDescent="0.25"/>
  <cols>
    <col min="1" max="1" width="39.42578125" customWidth="1"/>
    <col min="2" max="2" width="14.42578125" customWidth="1"/>
    <col min="3" max="3" width="9.5703125" bestFit="1" customWidth="1"/>
    <col min="8" max="8" width="16.42578125" customWidth="1"/>
    <col min="9" max="9" width="34.5703125" customWidth="1"/>
    <col min="10" max="10" width="14" customWidth="1"/>
    <col min="19" max="19" width="11.140625" customWidth="1"/>
  </cols>
  <sheetData>
    <row r="1" spans="1:17" ht="18.75" x14ac:dyDescent="0.3">
      <c r="A1" s="13" t="s">
        <v>0</v>
      </c>
      <c r="B1" s="14"/>
      <c r="C1" s="14"/>
      <c r="D1" s="14"/>
      <c r="E1" s="14"/>
      <c r="F1" s="14"/>
      <c r="P1" s="5"/>
      <c r="Q1" t="s">
        <v>13</v>
      </c>
    </row>
    <row r="2" spans="1:17" ht="18.75" x14ac:dyDescent="0.3">
      <c r="A2" s="13" t="s">
        <v>1</v>
      </c>
      <c r="B2" s="14"/>
      <c r="C2" s="14"/>
      <c r="D2" s="14"/>
      <c r="E2" s="14"/>
      <c r="F2" s="14"/>
      <c r="I2" s="1" t="s">
        <v>8</v>
      </c>
      <c r="P2" s="8"/>
      <c r="Q2" t="s">
        <v>14</v>
      </c>
    </row>
    <row r="4" spans="1:17" ht="15.75" thickBot="1" x14ac:dyDescent="0.3">
      <c r="A4" s="31"/>
      <c r="B4" s="31"/>
    </row>
    <row r="5" spans="1:17" ht="24.95" customHeight="1" thickBot="1" x14ac:dyDescent="0.3">
      <c r="A5" s="32" t="s">
        <v>2</v>
      </c>
      <c r="B5" s="33">
        <v>14.09</v>
      </c>
      <c r="I5" s="26" t="s">
        <v>10</v>
      </c>
      <c r="J5" s="6">
        <f>B11/5</f>
        <v>7.6</v>
      </c>
    </row>
    <row r="6" spans="1:17" ht="24.95" customHeight="1" thickBot="1" x14ac:dyDescent="0.3">
      <c r="A6" s="31"/>
      <c r="B6" s="34"/>
      <c r="I6" s="26"/>
    </row>
    <row r="7" spans="1:17" ht="24.95" customHeight="1" thickBot="1" x14ac:dyDescent="0.3">
      <c r="A7" s="31" t="s">
        <v>3</v>
      </c>
      <c r="B7" s="33">
        <v>27.5</v>
      </c>
      <c r="I7" s="26" t="s">
        <v>9</v>
      </c>
      <c r="J7" s="6">
        <f>B9/5</f>
        <v>39</v>
      </c>
    </row>
    <row r="8" spans="1:17" ht="24.95" customHeight="1" thickBot="1" x14ac:dyDescent="0.3">
      <c r="A8" s="31"/>
      <c r="B8" s="34"/>
      <c r="I8" s="26"/>
    </row>
    <row r="9" spans="1:17" ht="24.95" customHeight="1" thickBot="1" x14ac:dyDescent="0.3">
      <c r="A9" s="31" t="s">
        <v>7</v>
      </c>
      <c r="B9" s="33">
        <v>195</v>
      </c>
      <c r="I9" s="26" t="s">
        <v>11</v>
      </c>
      <c r="J9" s="6">
        <f>J5+J7</f>
        <v>46.6</v>
      </c>
    </row>
    <row r="10" spans="1:17" ht="24.95" customHeight="1" thickBot="1" x14ac:dyDescent="0.3">
      <c r="A10" s="31"/>
      <c r="B10" s="34"/>
      <c r="I10" s="26"/>
    </row>
    <row r="11" spans="1:17" ht="24.95" customHeight="1" thickBot="1" x14ac:dyDescent="0.3">
      <c r="A11" s="31" t="s">
        <v>38</v>
      </c>
      <c r="B11" s="33">
        <v>38</v>
      </c>
      <c r="I11" s="26" t="s">
        <v>12</v>
      </c>
      <c r="J11" s="7">
        <f>B5*B7*J9</f>
        <v>18056.335000000003</v>
      </c>
    </row>
    <row r="12" spans="1:17" ht="24.95" customHeight="1" x14ac:dyDescent="0.25">
      <c r="A12" s="31"/>
      <c r="B12" s="31"/>
    </row>
    <row r="13" spans="1:17" ht="24.95" customHeight="1" x14ac:dyDescent="0.25"/>
    <row r="14" spans="1:17" ht="24.95" customHeight="1" x14ac:dyDescent="0.25"/>
    <row r="15" spans="1:17" ht="24.95" customHeight="1" x14ac:dyDescent="0.25">
      <c r="A15" s="1" t="s">
        <v>36</v>
      </c>
    </row>
    <row r="16" spans="1:17" ht="24.95" customHeight="1" x14ac:dyDescent="0.25"/>
    <row r="17" spans="1:3" ht="24.95" customHeight="1" x14ac:dyDescent="0.25">
      <c r="A17" t="s">
        <v>15</v>
      </c>
      <c r="B17" s="6">
        <f>B11</f>
        <v>38</v>
      </c>
    </row>
    <row r="18" spans="1:3" ht="24.95" customHeight="1" x14ac:dyDescent="0.25"/>
    <row r="19" spans="1:3" ht="32.25" customHeight="1" x14ac:dyDescent="0.25">
      <c r="A19" s="9" t="s">
        <v>16</v>
      </c>
      <c r="B19" s="6">
        <f>(260.7-B11)</f>
        <v>222.7</v>
      </c>
    </row>
    <row r="20" spans="1:3" ht="24.95" customHeight="1" x14ac:dyDescent="0.25"/>
    <row r="21" spans="1:3" ht="24.95" customHeight="1" x14ac:dyDescent="0.25">
      <c r="A21" t="s">
        <v>17</v>
      </c>
      <c r="B21" s="10">
        <f>B17/B19</f>
        <v>0.1706331387516839</v>
      </c>
    </row>
    <row r="22" spans="1:3" ht="24.95" customHeight="1" x14ac:dyDescent="0.25"/>
    <row r="23" spans="1:3" ht="24.95" customHeight="1" x14ac:dyDescent="0.25">
      <c r="A23" t="s">
        <v>4</v>
      </c>
      <c r="B23" s="6">
        <f>B21*B9</f>
        <v>33.27346205657836</v>
      </c>
    </row>
    <row r="24" spans="1:3" ht="24.95" customHeight="1" x14ac:dyDescent="0.25"/>
    <row r="25" spans="1:3" ht="24.95" customHeight="1" x14ac:dyDescent="0.25">
      <c r="A25" t="s">
        <v>18</v>
      </c>
      <c r="B25" s="6">
        <f>B9</f>
        <v>195</v>
      </c>
    </row>
    <row r="26" spans="1:3" ht="24.95" customHeight="1" x14ac:dyDescent="0.25"/>
    <row r="27" spans="1:3" ht="24.95" customHeight="1" x14ac:dyDescent="0.25">
      <c r="A27" t="s">
        <v>19</v>
      </c>
      <c r="B27" s="6">
        <f>B23+B25</f>
        <v>228.27346205657835</v>
      </c>
    </row>
    <row r="28" spans="1:3" ht="24.95" customHeight="1" x14ac:dyDescent="0.25"/>
    <row r="29" spans="1:3" ht="24.95" customHeight="1" x14ac:dyDescent="0.25">
      <c r="A29" t="s">
        <v>20</v>
      </c>
      <c r="B29" s="6">
        <f>ROUND((B27/260.7)*52.14,2)</f>
        <v>45.65</v>
      </c>
      <c r="C29" s="29"/>
    </row>
    <row r="30" spans="1:3" ht="24.95" customHeight="1" x14ac:dyDescent="0.25"/>
    <row r="31" spans="1:3" ht="24.95" customHeight="1" x14ac:dyDescent="0.25">
      <c r="A31" t="s">
        <v>37</v>
      </c>
      <c r="B31" s="7">
        <f>(B5*B7)*B29</f>
        <v>17688.233749999999</v>
      </c>
      <c r="C31" s="28"/>
    </row>
    <row r="32" spans="1:3" ht="24.95" customHeight="1" x14ac:dyDescent="0.25"/>
    <row r="33" spans="1:2" ht="45" x14ac:dyDescent="0.25">
      <c r="A33" s="11" t="s">
        <v>24</v>
      </c>
      <c r="B33" s="12">
        <f>B31-J11</f>
        <v>-368.10125000000335</v>
      </c>
    </row>
    <row r="34" spans="1:2" ht="24.95" customHeight="1" x14ac:dyDescent="0.25">
      <c r="A34" s="11"/>
      <c r="B34" s="27"/>
    </row>
    <row r="35" spans="1:2" ht="24.95" customHeight="1" x14ac:dyDescent="0.25">
      <c r="A35" s="11"/>
      <c r="B35" s="27"/>
    </row>
    <row r="36" spans="1:2" ht="24.95" customHeight="1" x14ac:dyDescent="0.25">
      <c r="A36" s="1" t="s">
        <v>44</v>
      </c>
    </row>
    <row r="37" spans="1:2" ht="24.95" customHeight="1" x14ac:dyDescent="0.25"/>
    <row r="38" spans="1:2" ht="24.95" customHeight="1" x14ac:dyDescent="0.25">
      <c r="A38" t="s">
        <v>15</v>
      </c>
      <c r="B38" s="6">
        <f>B11</f>
        <v>38</v>
      </c>
    </row>
    <row r="39" spans="1:2" ht="24.95" customHeight="1" x14ac:dyDescent="0.25"/>
    <row r="40" spans="1:2" ht="30" x14ac:dyDescent="0.25">
      <c r="A40" s="9" t="s">
        <v>16</v>
      </c>
      <c r="B40" s="6">
        <f>(260.7-B11)</f>
        <v>222.7</v>
      </c>
    </row>
    <row r="41" spans="1:2" ht="24.95" customHeight="1" x14ac:dyDescent="0.25"/>
    <row r="42" spans="1:2" ht="24.95" customHeight="1" x14ac:dyDescent="0.25">
      <c r="A42" t="s">
        <v>22</v>
      </c>
      <c r="B42" s="10">
        <f>28/B40</f>
        <v>0.12572968118545128</v>
      </c>
    </row>
    <row r="43" spans="1:2" ht="24.95" customHeight="1" x14ac:dyDescent="0.25">
      <c r="B43" s="15"/>
    </row>
    <row r="44" spans="1:2" ht="24.95" customHeight="1" x14ac:dyDescent="0.25">
      <c r="A44" t="s">
        <v>23</v>
      </c>
      <c r="B44" s="6">
        <f>B42*B9</f>
        <v>24.517287831162999</v>
      </c>
    </row>
    <row r="45" spans="1:2" ht="24.95" customHeight="1" x14ac:dyDescent="0.25"/>
    <row r="46" spans="1:2" ht="24.95" customHeight="1" x14ac:dyDescent="0.25">
      <c r="A46" t="s">
        <v>21</v>
      </c>
      <c r="B46" s="6">
        <f>B11-28</f>
        <v>10</v>
      </c>
    </row>
    <row r="47" spans="1:2" ht="24.95" customHeight="1" x14ac:dyDescent="0.25">
      <c r="B47" s="4"/>
    </row>
    <row r="48" spans="1:2" ht="24.95" customHeight="1" x14ac:dyDescent="0.25">
      <c r="A48" t="s">
        <v>15</v>
      </c>
      <c r="B48" s="6">
        <f>B44+B46</f>
        <v>34.517287831163003</v>
      </c>
    </row>
    <row r="49" spans="1:6" ht="24.95" customHeight="1" x14ac:dyDescent="0.25"/>
    <row r="50" spans="1:6" ht="24.95" customHeight="1" x14ac:dyDescent="0.25">
      <c r="A50" t="s">
        <v>18</v>
      </c>
      <c r="B50" s="6">
        <f>B9</f>
        <v>195</v>
      </c>
    </row>
    <row r="51" spans="1:6" ht="24.95" customHeight="1" x14ac:dyDescent="0.25"/>
    <row r="52" spans="1:6" ht="24.95" customHeight="1" x14ac:dyDescent="0.25">
      <c r="A52" t="s">
        <v>19</v>
      </c>
      <c r="B52" s="6">
        <f>B48+B50</f>
        <v>229.517287831163</v>
      </c>
    </row>
    <row r="53" spans="1:6" ht="24.95" customHeight="1" x14ac:dyDescent="0.25"/>
    <row r="54" spans="1:6" ht="24.95" customHeight="1" x14ac:dyDescent="0.25">
      <c r="A54" t="s">
        <v>20</v>
      </c>
      <c r="B54" s="6">
        <f>ROUND((B52/260.7)*52.14,2)</f>
        <v>45.9</v>
      </c>
    </row>
    <row r="55" spans="1:6" ht="24.95" customHeight="1" x14ac:dyDescent="0.25"/>
    <row r="56" spans="1:6" ht="24.95" customHeight="1" x14ac:dyDescent="0.25">
      <c r="A56" t="s">
        <v>37</v>
      </c>
      <c r="B56" s="7">
        <f>(B5*B7)*B54</f>
        <v>17785.102500000001</v>
      </c>
    </row>
    <row r="57" spans="1:6" ht="24.95" customHeight="1" x14ac:dyDescent="0.25"/>
    <row r="58" spans="1:6" ht="45" x14ac:dyDescent="0.25">
      <c r="A58" s="11" t="s">
        <v>24</v>
      </c>
      <c r="B58" s="12">
        <f>(B56-J11)</f>
        <v>-271.23250000000189</v>
      </c>
    </row>
    <row r="59" spans="1:6" ht="24.95" customHeight="1" x14ac:dyDescent="0.25"/>
    <row r="60" spans="1:6" ht="24.95" customHeight="1" x14ac:dyDescent="0.25"/>
    <row r="61" spans="1:6" ht="24.95" customHeight="1" x14ac:dyDescent="0.25"/>
    <row r="62" spans="1:6" ht="66.75" customHeight="1" x14ac:dyDescent="0.25">
      <c r="A62" s="11" t="s">
        <v>43</v>
      </c>
      <c r="B62" s="12">
        <f>B33-B58</f>
        <v>-96.868750000001455</v>
      </c>
      <c r="C62" s="35" t="s">
        <v>32</v>
      </c>
      <c r="D62" s="36"/>
      <c r="E62" s="36"/>
      <c r="F62" s="36"/>
    </row>
    <row r="63" spans="1:6" ht="24.95" customHeight="1" x14ac:dyDescent="0.25"/>
    <row r="64" spans="1:6" ht="24.95" customHeight="1" x14ac:dyDescent="0.25"/>
    <row r="65" ht="24.95" customHeight="1" x14ac:dyDescent="0.25"/>
  </sheetData>
  <sheetProtection algorithmName="SHA-512" hashValue="eG8W1untO8yJ0Fv37EYfyoBmtb2kJ4AopVVHce0G5OFlDD2TQo6zgxxQVjl9nlOkwPq7lJJqyIatwZIpEvzOhg==" saltValue="iOOzHZ/1e30n+k4jY+xbyw==" spinCount="100000" sheet="1" objects="1" scenarios="1" selectLockedCells="1"/>
  <mergeCells count="1">
    <mergeCell ref="C62:F62"/>
  </mergeCells>
  <hyperlinks>
    <hyperlink ref="A5" r:id="rId1" xr:uid="{8049C1AC-D9EA-43E5-B447-9720E09EBD7B}"/>
  </hyperlinks>
  <pageMargins left="0.70866141732283472" right="0.70866141732283472" top="0.35433070866141736" bottom="0.35433070866141736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5A9E-A055-43BE-AABB-B1766EAF5EB7}">
  <dimension ref="A1:F18"/>
  <sheetViews>
    <sheetView workbookViewId="0">
      <selection activeCell="E7" sqref="E7"/>
    </sheetView>
  </sheetViews>
  <sheetFormatPr defaultRowHeight="15" x14ac:dyDescent="0.25"/>
  <cols>
    <col min="1" max="1" width="24" customWidth="1"/>
    <col min="2" max="2" width="32.85546875" customWidth="1"/>
  </cols>
  <sheetData>
    <row r="1" spans="1:6" ht="18.75" x14ac:dyDescent="0.3">
      <c r="A1" s="13" t="s">
        <v>35</v>
      </c>
      <c r="B1" s="14"/>
      <c r="C1" s="14"/>
      <c r="D1" s="14"/>
      <c r="E1" s="14"/>
      <c r="F1" s="14"/>
    </row>
    <row r="2" spans="1:6" ht="18.75" x14ac:dyDescent="0.3">
      <c r="A2" s="13"/>
      <c r="B2" s="14"/>
      <c r="C2" s="14"/>
      <c r="D2" s="14"/>
      <c r="E2" s="14"/>
      <c r="F2" s="14"/>
    </row>
    <row r="3" spans="1:6" ht="18.75" x14ac:dyDescent="0.3">
      <c r="A3" s="30" t="s">
        <v>41</v>
      </c>
      <c r="B3" s="14"/>
      <c r="C3" s="14"/>
      <c r="D3" s="14"/>
      <c r="E3" s="14"/>
      <c r="F3" s="14"/>
    </row>
    <row r="4" spans="1:6" ht="18.75" x14ac:dyDescent="0.3">
      <c r="A4" s="30" t="s">
        <v>42</v>
      </c>
      <c r="B4" s="14"/>
      <c r="C4" s="14"/>
      <c r="D4" s="14"/>
      <c r="E4" s="14"/>
      <c r="F4" s="14"/>
    </row>
    <row r="5" spans="1:6" ht="15.75" thickBot="1" x14ac:dyDescent="0.3"/>
    <row r="6" spans="1:6" ht="33" customHeight="1" thickBot="1" x14ac:dyDescent="0.3">
      <c r="A6" s="3" t="s">
        <v>5</v>
      </c>
      <c r="B6" s="3" t="s">
        <v>6</v>
      </c>
    </row>
    <row r="7" spans="1:6" ht="20.100000000000001" customHeight="1" x14ac:dyDescent="0.25">
      <c r="A7" s="22">
        <v>0</v>
      </c>
      <c r="B7" s="23">
        <v>33</v>
      </c>
    </row>
    <row r="8" spans="1:6" ht="20.100000000000001" customHeight="1" x14ac:dyDescent="0.25">
      <c r="A8" s="22">
        <v>1</v>
      </c>
      <c r="B8" s="23">
        <v>34</v>
      </c>
    </row>
    <row r="9" spans="1:6" ht="20.100000000000001" customHeight="1" x14ac:dyDescent="0.25">
      <c r="A9" s="22">
        <v>2</v>
      </c>
      <c r="B9" s="23">
        <v>35</v>
      </c>
    </row>
    <row r="10" spans="1:6" ht="20.100000000000001" customHeight="1" x14ac:dyDescent="0.25">
      <c r="A10" s="22">
        <v>3</v>
      </c>
      <c r="B10" s="23">
        <v>36</v>
      </c>
    </row>
    <row r="11" spans="1:6" ht="20.100000000000001" customHeight="1" x14ac:dyDescent="0.25">
      <c r="A11" s="22">
        <v>4</v>
      </c>
      <c r="B11" s="23">
        <v>37</v>
      </c>
    </row>
    <row r="12" spans="1:6" ht="20.100000000000001" customHeight="1" x14ac:dyDescent="0.25">
      <c r="A12" s="22">
        <v>5</v>
      </c>
      <c r="B12" s="23">
        <v>38</v>
      </c>
    </row>
    <row r="13" spans="1:6" ht="20.100000000000001" customHeight="1" x14ac:dyDescent="0.25">
      <c r="A13" s="22">
        <v>10</v>
      </c>
      <c r="B13" s="23">
        <v>39</v>
      </c>
    </row>
    <row r="14" spans="1:6" ht="20.100000000000001" customHeight="1" x14ac:dyDescent="0.25">
      <c r="A14" s="22">
        <v>20</v>
      </c>
      <c r="B14" s="23">
        <v>41</v>
      </c>
    </row>
    <row r="15" spans="1:6" ht="20.100000000000001" customHeight="1" thickBot="1" x14ac:dyDescent="0.3">
      <c r="A15" s="24">
        <v>30</v>
      </c>
      <c r="B15" s="25">
        <v>43</v>
      </c>
    </row>
    <row r="16" spans="1:6" ht="20.100000000000001" customHeight="1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</sheetData>
  <sheetProtection algorithmName="SHA-512" hashValue="vsmH49yUAMgyHgyR7gi3DRCzNuj30LoK+zJdLFHju6aWnoIlpc7U21FaNvohhDEeQ9jnmcVWa0nEDvizd0IHjw==" saltValue="e5YLoj0LrqU4XD8Eyinqe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ACFD-118D-4BA6-ADBC-BDC5133A4B77}">
  <dimension ref="A1:C14"/>
  <sheetViews>
    <sheetView workbookViewId="0">
      <selection sqref="A1:B14"/>
    </sheetView>
  </sheetViews>
  <sheetFormatPr defaultRowHeight="15" x14ac:dyDescent="0.25"/>
  <cols>
    <col min="1" max="1" width="43.5703125" customWidth="1"/>
    <col min="2" max="2" width="44.5703125" customWidth="1"/>
  </cols>
  <sheetData>
    <row r="1" spans="1:3" ht="18.75" x14ac:dyDescent="0.3">
      <c r="A1" s="13" t="s">
        <v>39</v>
      </c>
      <c r="B1" s="14"/>
      <c r="C1" s="14"/>
    </row>
    <row r="2" spans="1:3" ht="15.75" thickBot="1" x14ac:dyDescent="0.3"/>
    <row r="3" spans="1:3" ht="45.75" thickBot="1" x14ac:dyDescent="0.3">
      <c r="A3" s="16" t="s">
        <v>31</v>
      </c>
      <c r="B3" s="17" t="s">
        <v>25</v>
      </c>
    </row>
    <row r="4" spans="1:3" ht="15.75" thickBot="1" x14ac:dyDescent="0.3">
      <c r="A4" s="18" t="s">
        <v>26</v>
      </c>
      <c r="B4" s="19">
        <v>100</v>
      </c>
    </row>
    <row r="5" spans="1:3" ht="15.75" thickBot="1" x14ac:dyDescent="0.3">
      <c r="A5" s="18" t="s">
        <v>27</v>
      </c>
      <c r="B5" s="19">
        <v>200</v>
      </c>
    </row>
    <row r="6" spans="1:3" ht="15.75" thickBot="1" x14ac:dyDescent="0.3">
      <c r="A6" s="18" t="s">
        <v>28</v>
      </c>
      <c r="B6" s="19">
        <v>300</v>
      </c>
    </row>
    <row r="7" spans="1:3" ht="15.75" thickBot="1" x14ac:dyDescent="0.3">
      <c r="A7" s="18" t="s">
        <v>29</v>
      </c>
      <c r="B7" s="19">
        <v>400</v>
      </c>
    </row>
    <row r="8" spans="1:3" ht="15.75" thickBot="1" x14ac:dyDescent="0.3">
      <c r="A8" s="18" t="s">
        <v>30</v>
      </c>
      <c r="B8" s="19">
        <v>500</v>
      </c>
    </row>
    <row r="11" spans="1:3" x14ac:dyDescent="0.25">
      <c r="A11" s="20" t="s">
        <v>33</v>
      </c>
    </row>
    <row r="12" spans="1:3" ht="60" x14ac:dyDescent="0.25">
      <c r="A12" s="20" t="s">
        <v>34</v>
      </c>
      <c r="B12" s="21" t="s">
        <v>40</v>
      </c>
    </row>
    <row r="13" spans="1:3" x14ac:dyDescent="0.25">
      <c r="B13" s="2"/>
    </row>
    <row r="14" spans="1:3" x14ac:dyDescent="0.25">
      <c r="B14" s="2"/>
    </row>
  </sheetData>
  <sheetProtection algorithmName="SHA-512" hashValue="h4c1OvwLllnFX0SQ3i6ZCsSeNOHC9xmDk1geBAnJbhJ77oCxJRgZ81gsqzzcJemqqkV0GzaFgfRCpzKIXyJtnw==" saltValue="Q9uxjW/DUBCYfPsPXeLWKg==" spinCount="100000" sheet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5E8101EF710E574F9A214CE151339BCB" ma:contentTypeVersion="20" ma:contentTypeDescription="Core EDMS document content type" ma:contentTypeScope="" ma:versionID="386c79f219699b48f0744cf03d841d04">
  <xsd:schema xmlns:xsd="http://www.w3.org/2001/XMLSchema" xmlns:xs="http://www.w3.org/2001/XMLSchema" xmlns:p="http://schemas.microsoft.com/office/2006/metadata/properties" xmlns:ns2="0467b860-2cd6-49f1-a92c-0533041f79b5" xmlns:ns3="390a9486-ae81-4faa-b771-321035cfe3aa" targetNamespace="http://schemas.microsoft.com/office/2006/metadata/properties" ma:root="true" ma:fieldsID="5d016c9144254b0950e7745cd7735da3" ns2:_="" ns3:_="">
    <xsd:import namespace="0467b860-2cd6-49f1-a92c-0533041f79b5"/>
    <xsd:import namespace="390a9486-ae81-4faa-b771-321035cfe3aa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7b860-2cd6-49f1-a92c-0533041f79b5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c1483e5-05ac-44f3-b32f-687ee54a5265}" ma:internalName="TaxCatchAll" ma:showField="CatchAllData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c1483e5-05ac-44f3-b32f-687ee54a5265}" ma:internalName="TaxCatchAllLabel" ma:readOnly="true" ma:showField="CatchAllDataLabel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a9486-ae81-4faa-b771-321035cfe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planmarkerTaxHTField xmlns="0467b860-2cd6-49f1-a92c-0533041f79b5">
      <Terms xmlns="http://schemas.microsoft.com/office/infopath/2007/PartnerControls"/>
    </FileplanmarkerTaxHTField>
    <Edmsdisposition xmlns="0467b860-2cd6-49f1-a92c-0533041f79b5" xsi:nil="true"/>
    <Edmsdateclosed xmlns="0467b860-2cd6-49f1-a92c-0533041f79b5" xsi:nil="true"/>
    <SharedWithUsers xmlns="0467b860-2cd6-49f1-a92c-0533041f79b5">
      <UserInfo>
        <DisplayName/>
        <AccountId xsi:nil="true"/>
        <AccountType/>
      </UserInfo>
    </SharedWithUsers>
    <lcf76f155ced4ddcb4097134ff3c332f xmlns="390a9486-ae81-4faa-b771-321035cfe3aa">
      <Terms xmlns="http://schemas.microsoft.com/office/infopath/2007/PartnerControls"/>
    </lcf76f155ced4ddcb4097134ff3c332f>
    <TaxCatchAll xmlns="0467b860-2cd6-49f1-a92c-0533041f79b5" xsi:nil="true"/>
  </documentManagement>
</p:properties>
</file>

<file path=customXml/itemProps1.xml><?xml version="1.0" encoding="utf-8"?>
<ds:datastoreItem xmlns:ds="http://schemas.openxmlformats.org/officeDocument/2006/customXml" ds:itemID="{FD6C9127-A8C2-42F6-813A-DFF763C1F5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28D2D6-EB88-4FDB-BDC7-22103F499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7b860-2cd6-49f1-a92c-0533041f79b5"/>
    <ds:schemaRef ds:uri="390a9486-ae81-4faa-b771-321035cfe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BBB3C-9D7A-4A4D-A5AB-5D44A31C9034}"/>
</file>

<file path=docMetadata/LabelInfo.xml><?xml version="1.0" encoding="utf-8"?>
<clbl:labelList xmlns:clbl="http://schemas.microsoft.com/office/2020/mipLabelMetadata">
  <clbl:label id="{776adce9-5d26-4749-a202-f09fefe10590}" enabled="0" method="" siteId="{776adce9-5d26-4749-a202-f09fefe105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AL Entitlement</vt:lpstr>
      <vt:lpstr>Buy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Leighanne Byrne</dc:creator>
  <cp:lastModifiedBy>Leighanne Byrne</cp:lastModifiedBy>
  <cp:lastPrinted>2024-10-01T18:07:38Z</cp:lastPrinted>
  <dcterms:created xsi:type="dcterms:W3CDTF">2024-10-01T15:12:00Z</dcterms:created>
  <dcterms:modified xsi:type="dcterms:W3CDTF">2024-12-11T10:01:13Z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planmarker">
    <vt:lpwstr/>
  </property>
  <property fmtid="{D5CDD505-2E9C-101B-9397-08002B2CF9AE}" pid="3" name="MediaServiceImageTags">
    <vt:lpwstr/>
  </property>
</Properties>
</file>